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090" windowHeight="7380" tabRatio="682" firstSheet="8" activeTab="11"/>
  </bookViews>
  <sheets>
    <sheet name="№292-01 от 26.01.16г." sheetId="1" r:id="rId1"/>
    <sheet name="№296-01 от 26.02.16г." sheetId="2" r:id="rId2"/>
    <sheet name="№303-01 от 30.03.16г." sheetId="3" r:id="rId3"/>
    <sheet name="№313-01 от 27.04.16г." sheetId="4" r:id="rId4"/>
    <sheet name="№322-01 от 25.05.16г." sheetId="5" r:id="rId5"/>
    <sheet name="№332-01 от 29.06.16г." sheetId="6" r:id="rId6"/>
    <sheet name="№340-01 от 25.07.16г." sheetId="7" r:id="rId7"/>
    <sheet name="№343-01 от 17.08.16г." sheetId="8" r:id="rId8"/>
    <sheet name="№360-01 от 26.10.16г." sheetId="9" r:id="rId9"/>
    <sheet name="№375-01 от 23.11.16г." sheetId="10" r:id="rId10"/>
    <sheet name="№376-01 от 05.12.16г." sheetId="11" r:id="rId11"/>
    <sheet name="№378-01 от 21.12.16г." sheetId="12" r:id="rId12"/>
  </sheets>
  <calcPr calcId="144525"/>
</workbook>
</file>

<file path=xl/calcChain.xml><?xml version="1.0" encoding="utf-8"?>
<calcChain xmlns="http://schemas.openxmlformats.org/spreadsheetml/2006/main">
  <c r="D32" i="12" l="1"/>
  <c r="D27" i="12"/>
  <c r="E27" i="12" s="1"/>
  <c r="D24" i="12"/>
  <c r="E24" i="12" s="1"/>
  <c r="E23" i="12"/>
  <c r="E25" i="12"/>
  <c r="E26" i="12"/>
  <c r="E28" i="12"/>
  <c r="E29" i="12"/>
  <c r="E30" i="12"/>
  <c r="E31" i="12"/>
  <c r="E22" i="12"/>
  <c r="E19" i="12"/>
  <c r="D17" i="12"/>
  <c r="D16" i="12"/>
  <c r="E15" i="12"/>
  <c r="E9" i="12"/>
  <c r="E10" i="12"/>
  <c r="E11" i="12"/>
  <c r="E12" i="12"/>
  <c r="E13" i="12"/>
  <c r="E14" i="12"/>
  <c r="E16" i="12"/>
  <c r="D20" i="12"/>
  <c r="E8" i="12"/>
  <c r="D21" i="11" l="1"/>
  <c r="E19" i="11"/>
  <c r="E15" i="11"/>
  <c r="E20" i="11"/>
  <c r="E18" i="11"/>
  <c r="E16" i="11"/>
  <c r="E14" i="11"/>
  <c r="D12" i="11"/>
  <c r="D9" i="11"/>
  <c r="E8" i="11"/>
  <c r="D26" i="10" l="1"/>
  <c r="E25" i="10"/>
  <c r="E24" i="10"/>
  <c r="E22" i="10"/>
  <c r="E20" i="10"/>
  <c r="E19" i="10"/>
  <c r="D14" i="10"/>
  <c r="E8" i="10"/>
  <c r="E12" i="10"/>
  <c r="E11" i="10"/>
  <c r="E10" i="10"/>
  <c r="D17" i="10"/>
  <c r="E13" i="10"/>
  <c r="E9" i="10"/>
  <c r="D17" i="9" l="1"/>
  <c r="D20" i="9"/>
  <c r="D10" i="9"/>
  <c r="E9" i="9"/>
  <c r="D13" i="9"/>
  <c r="E8" i="9"/>
  <c r="E18" i="8" l="1"/>
  <c r="E16" i="8"/>
  <c r="D19" i="8" l="1"/>
  <c r="E14" i="8"/>
  <c r="D12" i="8"/>
  <c r="D9" i="8"/>
  <c r="E8" i="8"/>
  <c r="D15" i="7" l="1"/>
  <c r="E14" i="7"/>
  <c r="D12" i="7"/>
  <c r="D9" i="7"/>
  <c r="E8" i="7"/>
  <c r="D10" i="6" l="1"/>
  <c r="E9" i="6"/>
  <c r="E18" i="6"/>
  <c r="E16" i="6" l="1"/>
  <c r="E17" i="6"/>
  <c r="D20" i="6"/>
  <c r="E19" i="6"/>
  <c r="E15" i="6"/>
  <c r="D13" i="6"/>
  <c r="E8" i="6"/>
  <c r="E15" i="5" l="1"/>
  <c r="D16" i="5"/>
  <c r="E14" i="5"/>
  <c r="D12" i="5"/>
  <c r="D9" i="5"/>
  <c r="E8" i="5"/>
  <c r="D18" i="4" l="1"/>
  <c r="E17" i="4"/>
  <c r="E16" i="4"/>
  <c r="E15" i="4"/>
  <c r="E8" i="4"/>
  <c r="E14" i="4"/>
  <c r="D12" i="4"/>
  <c r="D9" i="4"/>
  <c r="E15" i="3" l="1"/>
  <c r="E14" i="3"/>
  <c r="D17" i="3"/>
  <c r="D12" i="3"/>
  <c r="E11" i="3"/>
  <c r="D9" i="3"/>
  <c r="E17" i="2" l="1"/>
  <c r="E18" i="2"/>
  <c r="E15" i="2" l="1"/>
  <c r="E12" i="2"/>
  <c r="E11" i="2"/>
  <c r="D19" i="2"/>
  <c r="E16" i="2"/>
  <c r="D13" i="2"/>
  <c r="D9" i="2"/>
  <c r="E18" i="1" l="1"/>
  <c r="E17" i="1"/>
  <c r="E15" i="1"/>
  <c r="D20" i="1"/>
  <c r="D13" i="1" l="1"/>
  <c r="D9" i="1"/>
</calcChain>
</file>

<file path=xl/sharedStrings.xml><?xml version="1.0" encoding="utf-8"?>
<sst xmlns="http://schemas.openxmlformats.org/spreadsheetml/2006/main" count="397" uniqueCount="139">
  <si>
    <t>Раздел</t>
  </si>
  <si>
    <t>Наименование</t>
  </si>
  <si>
    <t>Причины внесения изменений</t>
  </si>
  <si>
    <t>0409</t>
  </si>
  <si>
    <t>Дорожное хозяйство</t>
  </si>
  <si>
    <t>ИТОГО:</t>
  </si>
  <si>
    <t>Внесены изменения в расходную часть бюджета:</t>
  </si>
  <si>
    <t>Внесены изменения в доходную часть бюджета:</t>
  </si>
  <si>
    <t>Внесены изменения в источники финансирования дефицита бюджета:</t>
  </si>
  <si>
    <t>смотреть:</t>
  </si>
  <si>
    <t>Информация о последних изменениях бюджета муниципального образования город Энгельс на 2016 год</t>
  </si>
  <si>
    <t>Начальный план 2016 года</t>
  </si>
  <si>
    <t>Изменения в 2016 году</t>
  </si>
  <si>
    <t>Уточненный план 2016 года</t>
  </si>
  <si>
    <t>0503</t>
  </si>
  <si>
    <t>0501</t>
  </si>
  <si>
    <t>Благоустройство</t>
  </si>
  <si>
    <t xml:space="preserve">Жилищное хозяйство </t>
  </si>
  <si>
    <t>на обеспечение выполнения муниципального задания МБУ «Городское хозяйство» по содержанию и ремонту муниципального жилищного фонда</t>
  </si>
  <si>
    <t>на возмещение МКП, учредителем  которых является МО г.Энгельс, затрат по оплате электроэнергии, потребляемой сетями  уличного освещения территории муниципального образования в сумме 43 042,9 тыс. рублей;
на возмещение МКП, учредителем которых является МО г.Энгельс, затрат на оказание услуг (выполнение работ), связанных с содержанием (техническим обслуживанием), текущим и капитальным ремонтом оборудования и сетей уличного освещения территории муниципального образования в сумме 7 743,0 тыс. рублей;
на погашение кредиторской задолженности за оказанные услуги (выполненные работы) в сумме 4 056,7 тыс. рублей; на погашение кредиторской задолженности в рамках ВЦП «Дорожная деятельность и благоустройство территорий  в 2016-2018 годах» в сумме 2 479,5 тыс. рублей.</t>
  </si>
  <si>
    <t>смотреть актуальную редакцию бюджета МО г. Энгельс на 2016 год:</t>
  </si>
  <si>
    <t>http://www.engels.me/2010-06-08-17-24-58/byudzhet-na-2016-god/2016budjet</t>
  </si>
  <si>
    <t>Перераспределяются ассигнования, предусмотренные на возмещение затрат на оказание услуг (выполнение работ), связанных с обеспечением безопасности дорожного движения на территории муниципального образования город Энгельс (в том числе содержание светофорных объектов) в рамках реализации мероприятий ВЦП «Дорожная деятельность и благоустройство территорий  в 2016-2018 годах»:</t>
  </si>
  <si>
    <t>Перераспределяются ассигнования, предусмотренные на возмещение затрат на оказание услуг (выполнение работ), связанных с организацией ритуальных услуг и содержанием мест захоронений в рамках реализации мероприятий ВЦП «Дорожная деятельность и благоустройство территорий  в 2016-2018 годах», в сумме 2 479,5 тыс. рублей и ассигнования, предусмотренные на возмещение затрат на оказание услуг (выполнение работ), связанных с организацией уличного освещения территории МО г.Энгельс в рамках реализации мероприятий ВЦП «Уличное освещение в 2016-2018 годах», в сумме 54 842,6 тыс. рублей на проведение мероприятий в рамках данной программы:</t>
  </si>
  <si>
    <t>на возмещение затрат по оплате электроэнергии, необходимой для обеспечения работоспособности технических средств организации дорожного движения в сумме 898,4 тыс. рублей и  на погашение кредиторской задолженности за оказанные услуги (выполненные работы) в сумме 263,6 тыс. рублей</t>
  </si>
  <si>
    <t>Решение ЭГСД от 26.01.2016 г. № 292/01</t>
  </si>
  <si>
    <t>http://www.engels.me/2010-06-08-17-24-21/2010-06-08-17-43-42/resheniya-engelsskogo-gorodskogo-soveta-deputatov-ot-2016-goda</t>
  </si>
  <si>
    <t>Решение ЭГСД от 26.02.2016 г. № 296/01</t>
  </si>
  <si>
    <t xml:space="preserve">Получение кредитов от кредитных организаций </t>
  </si>
  <si>
    <t>Уменьшение прочих остатков денежных средств бюджетов</t>
  </si>
  <si>
    <t>0502</t>
  </si>
  <si>
    <t>0801</t>
  </si>
  <si>
    <t>Увеличение ассигнований Комитету по управлению имуществом на ежемесячные взносы на капитальный ремонт общего имущества в многоквартирных домах</t>
  </si>
  <si>
    <t>Увеличение ассигнований на проведение ремонта помещений домов культуры и краеведческого музея в рамках проведения мероприятий ВЦП «Развитие культуры на территории муниципального образования город Энгельс Энгельсского муниципального района Саратовской области» на 2014-2016 годы</t>
  </si>
  <si>
    <t>Остатки, сложившиеся на 1 января 2016 года на едином счете бюджета</t>
  </si>
  <si>
    <t>Коммунальное хозяйство</t>
  </si>
  <si>
    <t>Культура</t>
  </si>
  <si>
    <t>Увеличение ассигнований Комитету ЖКХ, ТЭК, ТиС на осуществление расходов на исполнение судебных актов и мировых соглашений</t>
  </si>
  <si>
    <t>Увеличение ассигнований  Комитету ЖКХ, ТЭК, ТиС на осуществление расходов на исполнение судебных актов и мировых соглашений</t>
  </si>
  <si>
    <t xml:space="preserve">Увеличиваются ассигнования по  ВЦП «Предотвращение рисков, смягчение последствий чрезвычайных ситуаций техногенного характера в Энгельсском муниципальном районе в 2016 году» для выполнение работ по ремонту отдельных конструктивных элементов, инженерных систем и иного оборудования многоквартирного дома по адресу: Энгельс-1, д. 25. </t>
  </si>
  <si>
    <t>Перераспределяются ассигнования предусмотренные на погашение кредиторской задолженности за оказанные услуги (выполненные работы) в рамках ВЦП «Ремонт автомобильных дорог общего пользования в границах муниципального образования город Энгельс Энгельсского муниципального района Саратовской области на 2014-2016 годы» в сумме 58,6 тыс. рублей на погашение кредиторской задолженности за оказанные услуги (выполненные работы) в рамках ВЦП "Ремонт дворовых территорий многоквартирных домов и проездов к дворовым территориям многоквартирных домов, расположенных на территории муниципального образования город Энгельс Энгельсского муниципального района Саратовской области, на 2014-2016 годы»</t>
  </si>
  <si>
    <t>Решение ЭГСД от 30.03.2016 г. №303/01</t>
  </si>
  <si>
    <t>НДФЛ</t>
  </si>
  <si>
    <t>0412</t>
  </si>
  <si>
    <t>Другие вопросы в области национальной экономики</t>
  </si>
  <si>
    <t>Увеличиваются ассигнования Комитету по земельным ресурсам администрации ЭМР на выполнение кадастровых работ в отношении земельных участков для граждан, имеющих 3-х и более детей</t>
  </si>
  <si>
    <t xml:space="preserve">Увеличиваются ассигнования Комитету ЖКХ, ТЭК, ТиС администрации ЭМРна выполнение проектных работ по переносу памятника М.И. Калинина </t>
  </si>
  <si>
    <t>Увеличиваются ассигнования Комитету ЖКХ, ТЭК, ТиС администрации ЭМР  на проведение мероприятий в рамках ВЦП «Предотвращение рисков, смягчение последствий чрезвычайных ситуаций техногенного характера в Энгельсском муниципальном районе в 2016 году» II этапа выполнения работ по адресу: г.Энгельс-1, д.18.</t>
  </si>
  <si>
    <t>Увеличиваются ассигнования Управлению культуры администрации ЭМР на погашение кредиторской задолженности за 2015 год в рамках исполнения мероприятий ВЦП «Развитие культуры на территории муниципального образования город Энгельс Энгельсского муниципального района Саратовской области" на 2014-2016 годы»</t>
  </si>
  <si>
    <t>Решение ЭГСД от 27.04.2016 г. №313/01</t>
  </si>
  <si>
    <t>Решение ЭГСД от 25.05.2016 г. №322/01</t>
  </si>
  <si>
    <t>1301</t>
  </si>
  <si>
    <t>Обслуживание внутреннего государственного и муниципального долга</t>
  </si>
  <si>
    <t>Увеличиваются ассигнования Комитету финансов администрации ЭМР на обслуживание муниципального долга</t>
  </si>
  <si>
    <t>Увеличиваются ассигнования Комитету ЖКХ, ТЭК, ТиС администрации ЭМР на проведение ремонтно-восстановительных работ жилого дома</t>
  </si>
  <si>
    <t>Решение ЭГСД от 29.06.2016 г. №332/01</t>
  </si>
  <si>
    <t>0103</t>
  </si>
  <si>
    <t>0107</t>
  </si>
  <si>
    <t>0113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</si>
  <si>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</si>
  <si>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Другие общегосударственные вопросы </t>
  </si>
  <si>
    <t>Обеспечение проведения выборов и референдумов</t>
  </si>
  <si>
    <t>Увеличиваются ассигнования ЭГСД на хозяйственные расходы</t>
  </si>
  <si>
    <t>Увеличиваются ассигнования администрации ЭМР на оплату исполнительного листа (возмещение ущерба при ДТП)</t>
  </si>
  <si>
    <t>В связи с назначением дополнительных выборов в Энгельсский городской Совет депутатов 1 созыва увеличиваются ассигнования администрации ЭМР на обеспечение проведения выборов и референдумов</t>
  </si>
  <si>
    <r>
      <t xml:space="preserve">Увеличиваются ассигнования Комитету по земельным ресурсам администрации ЭМР </t>
    </r>
    <r>
      <rPr>
        <sz val="8"/>
        <color theme="1"/>
        <rFont val="Arial Narrow"/>
        <family val="2"/>
        <charset val="204"/>
      </rPr>
      <t>на выполнение кадастровых работ в отношении земельных участков для граждан, имеющих 3-х и более детей</t>
    </r>
  </si>
  <si>
    <t>Законом Саратовской области от 26.05.2016 года № 65-ЗСО муниципальному образованию город Энгельс выделены денежные средства из областного дорожного фонда</t>
  </si>
  <si>
    <t>Дорожное хозяйство (дорожные фонды)</t>
  </si>
  <si>
    <t>Иные межбюджетные трансферты</t>
  </si>
  <si>
    <t>Решение ЭГСД от 25.07.2016 г. №340/01</t>
  </si>
  <si>
    <t>Увеличиваются ассигнования Комитету по земельным ресурсам администрации ЭМР на выполнение кадастровых работ в отношении земельных участков под объектами газового хозяйства, расположенных в границах МО г. Энгельс</t>
  </si>
  <si>
    <t>Решение ЭГСД от 17.08.2016 г. №343/01</t>
  </si>
  <si>
    <r>
      <t>Увеличиваются ассигнования Комитету по управлению имуществом администрации ЭМР</t>
    </r>
    <r>
      <rPr>
        <sz val="8"/>
        <color theme="1"/>
        <rFont val="Arial Narrow"/>
        <family val="2"/>
        <charset val="204"/>
      </rPr>
      <t>на мероприятия по оценке недвижимости, признанию прав и регулированию отношений по муниципальной собственности</t>
    </r>
  </si>
  <si>
    <t>Увеличиваются ассигнования Комитету ЖКХ, ТЭК, ТиС администрации ЭМР на расходы по определению технического состояния жилых помещений на территории муниципального образования город Энгельс</t>
  </si>
  <si>
    <t>Перераспределяются бюджетные ассигнования Комитету ЖКХ, ТЭК, ТиС администрации ЭМР с расходов, предусмотренных на капитальный ремонт  и ремонт автомобильных дорог общего пользования в рамках ВЦП «Ремонт автомобильных дорог общего пользования в границах муниципального образования город Энгельс Энгельсского муниципального района Саратовской области на 2014-2016 годы» на мероприятия ВЦП "Уличное освещение в 2016-2018 годах"</t>
  </si>
  <si>
    <t xml:space="preserve">Увеличиваются ассигнования Комитету ЖКХ, ТЭК, ТиС администрации ЭМР на субсидии на иные цели для погашения кредиторской задолженности прошлых лет по содержанию дорог </t>
  </si>
  <si>
    <t>Решение ЭГСД от 26.10.2016 г. №360/01</t>
  </si>
  <si>
    <t xml:space="preserve">Акцизы по подакцизным товарам </t>
  </si>
  <si>
    <t>Единый сельскохозяйственный налог</t>
  </si>
  <si>
    <t>Поправки в доходную часть бюджета подготовлены с учетом результатов исполнения бюджета за 9 месяцев 2016 года</t>
  </si>
  <si>
    <t>Перерапределяются ассигнования с субсидий МБУ «Городское хозяйство» на финансовое обеспечение муниципального задания на оказание муниципальных услуг по благоустройству на финансовое обеспечение муниципального задания на оказание муниципальных услуг МБУ «Городское хозяйство» по дорожному хозяйству</t>
  </si>
  <si>
    <t xml:space="preserve">на погашение кредиторской задолженности в рамках ВЦП "Ремонт дворовых территорий многоквартирных домов и проездов к дворовым территориям многоквартирных домов, расположенных на территории муниципального образования город Энгельс Энгельсского муниципального района Саратовской области, на 2014-2016 годы», </t>
  </si>
  <si>
    <t>Перераспределить бюджетные ассигнования Комитету ЖКХ, ТЭК, ТиС администрации ЭМР</t>
  </si>
  <si>
    <t>с целью исполнения требования Энгельсского районного отдела службы судебных приставов добавляются ассигнования на выполнение работ по разработке проекта рекультивации земельного участка, расположенного по адресу: г. Энгельс, промзона, район ФГУ «Кристалл»,  в сумме 3 700,0 тыс. рублей</t>
  </si>
  <si>
    <t xml:space="preserve">С расходов, предусмотренных на капитальный ремонт  и ремонт автомобильных дорог общего пользования в рамках ВЦП «Ремонт автомобильных дорог общего пользования в границах муниципального образования город Энгельс Энгельсского муниципального района Саратовской области на 2014-2016 годы» </t>
  </si>
  <si>
    <t>Решение ЭГСД от 23.11.2016 г. №375/01</t>
  </si>
  <si>
    <t xml:space="preserve">Доходы от реализации имущества, находящегося в собственности городских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</si>
  <si>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</si>
  <si>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</si>
  <si>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0505</t>
  </si>
  <si>
    <t>Другие вопросы в области жилищно-коммунального хозяйства</t>
  </si>
  <si>
    <t>1403</t>
  </si>
  <si>
    <t>Прочие межбюджетные трансферты общего характера</t>
  </si>
  <si>
    <t>Увеличить ассигнования администрации муниципального образования город Энгельс на исполнение судебных решений</t>
  </si>
  <si>
    <t>Увеличить ассигнования управлению жилищно-коммунального хозяйства администрации муниципального образования город Энгельс на расходы по завершению процедуры ликвидации</t>
  </si>
  <si>
    <t>Увеличить ассигнования комитету финансов администрации Энгельсского муниципального района на предоставление прочих межбюджетных трансфертов общего характера</t>
  </si>
  <si>
    <t xml:space="preserve">на погашение кредиторской задолженности в рамках ВЦП «Предотвращение рисков, смягчение последствий чрезвычайных ситуаций техногенного характера в Энгельсском муниципальном районе в 2016 году» (оплата исполнительного листа по выполненным в 2015 году аварийно-восстановительным работам) и оплату судебных расходов </t>
  </si>
  <si>
    <t xml:space="preserve">расходы, предусмотренные на финансовое обеспечение муниципального задания по дорожному хозяйству МБУ «Городское хозяйство» перераспределяются внутри муниципального задания </t>
  </si>
  <si>
    <t xml:space="preserve">Ассигнования перераспределяются с расходов на ремонт муниципального жилищного фонда на финансовое обеспечение муниципального задания по дорожному хозяйству МБУ «Городское хозяйство» </t>
  </si>
  <si>
    <t>Решение ЭГСД от 05.12.2016 г. №376/01</t>
  </si>
  <si>
    <t>Налог на имущество физических лиц</t>
  </si>
  <si>
    <t>Поправки в доходную часть бюджета подготовлены с учетом результатов исполнения бюджета за 11 месяцев 2016 года</t>
  </si>
  <si>
    <t>0408</t>
  </si>
  <si>
    <t>Транспорт</t>
  </si>
  <si>
    <t>Увеличить ассигнования комитету ЖКХ, ТЭК, ТиС администрации ЭМР на погашение кредиторской задолженности в рамках ВЦП «Предотвращение рисков, смягчение последствий чрезвычайных ситуаций техногенного характера в Энгельсском муниципальном районе в 2016 году» (оплата исполнительного листа по выполненным в 2015 году аварийно-восстановительным работам по адресам: ул. Молодежная, д.6, ул. М. Расковой, д.23)</t>
  </si>
  <si>
    <t>Перераспределяются ассигнования с расходов предусмотренных комитету ЖКХ, ТЭК, ТиС администрации ЭМР на мероприятия ВЦП «Предотвращение рисков, смягчение последствий чрезвычайных ситуаций техногенного характера в Энгельсском муниципальном районе в 2016 году» на финансовое обеспечение муниципального задания по дорожному хозяйству МБУ «Городское хозяйство», в сумме 4 000,0 тыс. рублей и на возмещение недополученных доходов, возникающих от применения регулируемых тарифов на пассажирские перевозки, осуществляемые горэлектротранспортом в сумме 1 993,7 тыс. рублей</t>
  </si>
  <si>
    <t>1101</t>
  </si>
  <si>
    <t xml:space="preserve">Физическая культура </t>
  </si>
  <si>
    <t>Увеличить ассигнования управлению культуры администрации ЭМРна реализацию мероприятий в рамках ВЦП «Развитие культуры на территории муниципального образования город Энгельс Энгельсского муниципального района Саратовской области» на 2014-2016 годы»</t>
  </si>
  <si>
    <t xml:space="preserve">Увеличить ассигнования управлению по физической культуре и спорту администрации ЭМР на оплату труда и начисления </t>
  </si>
  <si>
    <t>Увеличить ассигнования комитету финансов администрации ЭМР на предоставление прочих межбюджетных трансфертов общего характера</t>
  </si>
  <si>
    <t>Решение ЭГСД от 21.12.2016 г. №378/01</t>
  </si>
  <si>
    <t>Акцизы на нефтепрдукты</t>
  </si>
  <si>
    <t>Земельный налог</t>
  </si>
  <si>
    <t>Доходы, получаемые в виде арендной платы за земельные участки</t>
  </si>
  <si>
    <t>Доходы от сдачи в аренду имущества</t>
  </si>
  <si>
    <t>Плата за наем (соцнайм)</t>
  </si>
  <si>
    <t>Доходы от продажи активов</t>
  </si>
  <si>
    <t>Штрафы, компенсации затрат</t>
  </si>
  <si>
    <t>01</t>
  </si>
  <si>
    <t>03</t>
  </si>
  <si>
    <t>04</t>
  </si>
  <si>
    <t>05</t>
  </si>
  <si>
    <t>07</t>
  </si>
  <si>
    <t>08</t>
  </si>
  <si>
    <t>10</t>
  </si>
  <si>
    <t>11</t>
  </si>
  <si>
    <t>13</t>
  </si>
  <si>
    <t>14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</si>
  <si>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</si>
  <si>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</si>
  <si>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</si>
  <si>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Жилищно-коммунальное хозяйство 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</si>
  <si>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</si>
  <si>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</si>
  <si>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</si>
  <si>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</si>
  <si>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</si>
  <si>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Поправки подготовлены с учетом оперативных данных исполнения бюджета за 12 месяцев 2016 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</si>
</sst>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u/>
      <sz val="11"/>
      <color theme="10"/>
      <name val="Calibri"/>
      <family val="2"/>
      <charset val="204"/>
    </font>
    <font>
      <b/>
      <i/>
      <sz val="8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i/>
      <sz val="8"/>
      <color theme="3" tint="0.39997558519241921"/>
      <name val="Arial Narrow"/>
      <family val="2"/>
      <charset val="204"/>
    </font>
    <font>
      <u/>
      <sz val="8"/>
      <color theme="10"/>
      <name val="Calibri"/>
      <family val="2"/>
      <charset val="204"/>
    </font>
    <font>
      <sz val="8"/>
      <color rgb="FF00000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/>
    <xf numFmtId="0" fontId="7" fillId="3" borderId="5" xfId="0" applyFont="1" applyFill="1" applyBorder="1" applyAlignment="1"/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/>
    </xf>
    <xf numFmtId="164" fontId="6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wrapText="1"/>
    </xf>
    <xf numFmtId="49" fontId="7" fillId="3" borderId="1" xfId="0" applyNumberFormat="1" applyFont="1" applyFill="1" applyBorder="1" applyAlignment="1"/>
    <xf numFmtId="0" fontId="8" fillId="3" borderId="5" xfId="1" applyFont="1" applyFill="1" applyBorder="1" applyAlignment="1" applyProtection="1"/>
    <xf numFmtId="0" fontId="7" fillId="3" borderId="6" xfId="0" applyFont="1" applyFill="1" applyBorder="1" applyAlignment="1"/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1" xfId="0" applyFont="1" applyBorder="1"/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justify" vertical="center"/>
    </xf>
    <xf numFmtId="0" fontId="1" fillId="0" borderId="0" xfId="0" applyFont="1" applyFill="1"/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justify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164" fontId="5" fillId="0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164" fontId="6" fillId="3" borderId="3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164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9" fillId="0" borderId="1" xfId="0" applyFont="1" applyBorder="1"/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" fontId="9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3" fillId="3" borderId="4" xfId="1" applyNumberFormat="1" applyFill="1" applyBorder="1" applyAlignment="1" applyProtection="1">
      <alignment horizontal="center"/>
    </xf>
    <xf numFmtId="49" fontId="3" fillId="3" borderId="5" xfId="1" applyNumberFormat="1" applyFill="1" applyBorder="1" applyAlignment="1" applyProtection="1">
      <alignment horizontal="center"/>
    </xf>
    <xf numFmtId="49" fontId="3" fillId="3" borderId="6" xfId="1" applyNumberFormat="1" applyFill="1" applyBorder="1" applyAlignment="1" applyProtection="1">
      <alignment horizont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els.me/2010-06-08-17-24-21/2010-06-08-17-43-42/resheniya-engelsskogo-gorodskogo-soveta-deputatov-ot-2016-goda" TargetMode="External"/><Relationship Id="rId1" Type="http://schemas.openxmlformats.org/officeDocument/2006/relationships/hyperlink" Target="http://www.engels.me/2010-06-08-17-24-58/byudzhet-na-2016-god/2016budje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www.engels.me/2010-06-08-17-24-21/2010-06-08-17-43-42/resheniya-engelsskogo-gorodskogo-soveta-deputatov-ot-2016-goda" TargetMode="External"/><Relationship Id="rId1" Type="http://schemas.openxmlformats.org/officeDocument/2006/relationships/hyperlink" Target="http://www.engels.me/2010-06-08-17-24-58/byudzhet-na-2016-god/2016budje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www.engels.me/2010-06-08-17-24-21/2010-06-08-17-43-42/resheniya-engelsskogo-gorodskogo-soveta-deputatov-ot-2016-goda" TargetMode="External"/><Relationship Id="rId1" Type="http://schemas.openxmlformats.org/officeDocument/2006/relationships/hyperlink" Target="http://www.engels.me/2010-06-08-17-24-58/byudzhet-na-2016-god/2016budje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://www.engels.me/2010-06-08-17-24-21/2010-06-08-17-43-42/resheniya-engelsskogo-gorodskogo-soveta-deputatov-ot-2016-goda" TargetMode="External"/><Relationship Id="rId1" Type="http://schemas.openxmlformats.org/officeDocument/2006/relationships/hyperlink" Target="http://www.engels.me/2010-06-08-17-24-58/byudzhet-na-2016-god/2016budje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engels.me/2010-06-08-17-24-21/2010-06-08-17-43-42/resheniya-engelsskogo-gorodskogo-soveta-deputatov-ot-2016-goda" TargetMode="External"/><Relationship Id="rId1" Type="http://schemas.openxmlformats.org/officeDocument/2006/relationships/hyperlink" Target="http://www.engels.me/2010-06-08-17-24-58/byudzhet-na-2016-god/2016budje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ngels.me/2010-06-08-17-24-21/2010-06-08-17-43-42/resheniya-engelsskogo-gorodskogo-soveta-deputatov-ot-2016-goda" TargetMode="External"/><Relationship Id="rId1" Type="http://schemas.openxmlformats.org/officeDocument/2006/relationships/hyperlink" Target="http://www.engels.me/2010-06-08-17-24-58/byudzhet-na-2016-god/2016budje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engels.me/2010-06-08-17-24-21/2010-06-08-17-43-42/resheniya-engelsskogo-gorodskogo-soveta-deputatov-ot-2016-goda" TargetMode="External"/><Relationship Id="rId1" Type="http://schemas.openxmlformats.org/officeDocument/2006/relationships/hyperlink" Target="http://www.engels.me/2010-06-08-17-24-58/byudzhet-na-2016-god/2016budje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engels.me/2010-06-08-17-24-21/2010-06-08-17-43-42/resheniya-engelsskogo-gorodskogo-soveta-deputatov-ot-2016-goda" TargetMode="External"/><Relationship Id="rId1" Type="http://schemas.openxmlformats.org/officeDocument/2006/relationships/hyperlink" Target="http://www.engels.me/2010-06-08-17-24-58/byudzhet-na-2016-god/2016budje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engels.me/2010-06-08-17-24-21/2010-06-08-17-43-42/resheniya-engelsskogo-gorodskogo-soveta-deputatov-ot-2016-goda" TargetMode="External"/><Relationship Id="rId1" Type="http://schemas.openxmlformats.org/officeDocument/2006/relationships/hyperlink" Target="http://www.engels.me/2010-06-08-17-24-58/byudzhet-na-2016-god/2016budje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www.engels.me/2010-06-08-17-24-21/2010-06-08-17-43-42/resheniya-engelsskogo-gorodskogo-soveta-deputatov-ot-2016-goda" TargetMode="External"/><Relationship Id="rId1" Type="http://schemas.openxmlformats.org/officeDocument/2006/relationships/hyperlink" Target="http://www.engels.me/2010-06-08-17-24-58/byudzhet-na-2016-god/2016budje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engels.me/2010-06-08-17-24-21/2010-06-08-17-43-42/resheniya-engelsskogo-gorodskogo-soveta-deputatov-ot-2016-goda" TargetMode="External"/><Relationship Id="rId1" Type="http://schemas.openxmlformats.org/officeDocument/2006/relationships/hyperlink" Target="http://www.engels.me/2010-06-08-17-24-58/byudzhet-na-2016-god/2016budje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www.engels.me/2010-06-08-17-24-21/2010-06-08-17-43-42/resheniya-engelsskogo-gorodskogo-soveta-deputatov-ot-2016-goda" TargetMode="External"/><Relationship Id="rId1" Type="http://schemas.openxmlformats.org/officeDocument/2006/relationships/hyperlink" Target="http://www.engels.me/2010-06-08-17-24-58/byudzhet-na-2016-god/2016budj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zoomScale="130" zoomScaleNormal="130" workbookViewId="0">
      <pane ySplit="4" topLeftCell="A5" activePane="bottomLeft" state="frozen"/>
      <selection pane="bottomLeft" activeCell="A5" sqref="A5:F5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94" t="s">
        <v>10</v>
      </c>
      <c r="B2" s="94"/>
      <c r="C2" s="94"/>
      <c r="D2" s="94"/>
      <c r="E2" s="94"/>
      <c r="F2" s="94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11</v>
      </c>
      <c r="D4" s="9" t="s">
        <v>12</v>
      </c>
      <c r="E4" s="9" t="s">
        <v>13</v>
      </c>
      <c r="F4" s="9" t="s">
        <v>2</v>
      </c>
    </row>
    <row r="5" spans="1:6" x14ac:dyDescent="0.3">
      <c r="A5" s="95" t="s">
        <v>25</v>
      </c>
      <c r="B5" s="96"/>
      <c r="C5" s="96"/>
      <c r="D5" s="96"/>
      <c r="E5" s="96"/>
      <c r="F5" s="97"/>
    </row>
    <row r="6" spans="1:6" x14ac:dyDescent="0.3">
      <c r="A6" s="10" t="s">
        <v>9</v>
      </c>
      <c r="B6" s="11"/>
      <c r="C6" s="23" t="s">
        <v>26</v>
      </c>
      <c r="D6" s="11"/>
      <c r="E6" s="11"/>
      <c r="F6" s="24"/>
    </row>
    <row r="7" spans="1:6" hidden="1" x14ac:dyDescent="0.3">
      <c r="A7" s="98" t="s">
        <v>7</v>
      </c>
      <c r="B7" s="99"/>
      <c r="C7" s="99"/>
      <c r="D7" s="99"/>
      <c r="E7" s="99"/>
      <c r="F7" s="100"/>
    </row>
    <row r="8" spans="1:6" hidden="1" x14ac:dyDescent="0.3">
      <c r="A8" s="12"/>
      <c r="B8" s="28"/>
      <c r="C8" s="13"/>
      <c r="D8" s="13"/>
      <c r="E8" s="13"/>
      <c r="F8" s="27"/>
    </row>
    <row r="9" spans="1:6" hidden="1" x14ac:dyDescent="0.3">
      <c r="A9" s="14"/>
      <c r="B9" s="15" t="s">
        <v>5</v>
      </c>
      <c r="C9" s="16"/>
      <c r="D9" s="16">
        <f>SUM(D8)</f>
        <v>0</v>
      </c>
      <c r="E9" s="16"/>
      <c r="F9" s="17"/>
    </row>
    <row r="10" spans="1:6" hidden="1" x14ac:dyDescent="0.3">
      <c r="A10" s="98" t="s">
        <v>8</v>
      </c>
      <c r="B10" s="99"/>
      <c r="C10" s="99"/>
      <c r="D10" s="99"/>
      <c r="E10" s="99"/>
      <c r="F10" s="100"/>
    </row>
    <row r="11" spans="1:6" hidden="1" x14ac:dyDescent="0.3">
      <c r="A11" s="12"/>
      <c r="B11" s="19"/>
      <c r="C11" s="29"/>
      <c r="D11" s="13"/>
      <c r="E11" s="13"/>
      <c r="F11" s="102"/>
    </row>
    <row r="12" spans="1:6" hidden="1" x14ac:dyDescent="0.3">
      <c r="A12" s="12"/>
      <c r="B12" s="26"/>
      <c r="C12" s="13"/>
      <c r="D12" s="13"/>
      <c r="E12" s="13"/>
      <c r="F12" s="103"/>
    </row>
    <row r="13" spans="1:6" s="4" customFormat="1" hidden="1" x14ac:dyDescent="0.3">
      <c r="A13" s="14"/>
      <c r="B13" s="14" t="s">
        <v>5</v>
      </c>
      <c r="C13" s="18"/>
      <c r="D13" s="18">
        <f>SUM(D11:D12)</f>
        <v>0</v>
      </c>
      <c r="E13" s="18"/>
      <c r="F13" s="14"/>
    </row>
    <row r="14" spans="1:6" x14ac:dyDescent="0.3">
      <c r="A14" s="101" t="s">
        <v>6</v>
      </c>
      <c r="B14" s="101"/>
      <c r="C14" s="101"/>
      <c r="D14" s="101"/>
      <c r="E14" s="101"/>
      <c r="F14" s="101"/>
    </row>
    <row r="15" spans="1:6" ht="64.5" x14ac:dyDescent="0.3">
      <c r="A15" s="111" t="s">
        <v>3</v>
      </c>
      <c r="B15" s="109" t="s">
        <v>4</v>
      </c>
      <c r="C15" s="107">
        <v>262519.59999999998</v>
      </c>
      <c r="D15" s="29">
        <v>-3777.5</v>
      </c>
      <c r="E15" s="107">
        <f>C15+D15+D16</f>
        <v>259904.09999999998</v>
      </c>
      <c r="F15" s="19" t="s">
        <v>22</v>
      </c>
    </row>
    <row r="16" spans="1:6" ht="51.75" x14ac:dyDescent="0.3">
      <c r="A16" s="112"/>
      <c r="B16" s="110"/>
      <c r="C16" s="108"/>
      <c r="D16" s="29">
        <v>1162</v>
      </c>
      <c r="E16" s="108"/>
      <c r="F16" s="19" t="s">
        <v>24</v>
      </c>
    </row>
    <row r="17" spans="1:6" ht="26.25" x14ac:dyDescent="0.3">
      <c r="A17" s="30" t="s">
        <v>15</v>
      </c>
      <c r="B17" s="25" t="s">
        <v>17</v>
      </c>
      <c r="C17" s="29">
        <v>30281.9</v>
      </c>
      <c r="D17" s="29">
        <v>2615.5</v>
      </c>
      <c r="E17" s="29">
        <f>C17+D17</f>
        <v>32897.4</v>
      </c>
      <c r="F17" s="19" t="s">
        <v>18</v>
      </c>
    </row>
    <row r="18" spans="1:6" ht="103.5" customHeight="1" x14ac:dyDescent="0.3">
      <c r="A18" s="111" t="s">
        <v>14</v>
      </c>
      <c r="B18" s="109" t="s">
        <v>16</v>
      </c>
      <c r="C18" s="107">
        <v>117593.9</v>
      </c>
      <c r="D18" s="29">
        <v>-57322.1</v>
      </c>
      <c r="E18" s="107">
        <f>C18+D18+D19</f>
        <v>117593.9</v>
      </c>
      <c r="F18" s="19" t="s">
        <v>23</v>
      </c>
    </row>
    <row r="19" spans="1:6" ht="143.25" customHeight="1" x14ac:dyDescent="0.3">
      <c r="A19" s="112"/>
      <c r="B19" s="110"/>
      <c r="C19" s="108"/>
      <c r="D19" s="29">
        <v>57322.1</v>
      </c>
      <c r="E19" s="108"/>
      <c r="F19" s="19" t="s">
        <v>19</v>
      </c>
    </row>
    <row r="20" spans="1:6" s="3" customFormat="1" x14ac:dyDescent="0.3">
      <c r="A20" s="20"/>
      <c r="B20" s="15" t="s">
        <v>5</v>
      </c>
      <c r="C20" s="18"/>
      <c r="D20" s="18">
        <f>SUM(D15:D19)</f>
        <v>0</v>
      </c>
      <c r="E20" s="18"/>
      <c r="F20" s="21"/>
    </row>
    <row r="21" spans="1:6" x14ac:dyDescent="0.3">
      <c r="A21" s="22" t="s">
        <v>20</v>
      </c>
      <c r="B21" s="22"/>
      <c r="C21" s="22"/>
      <c r="D21" s="104" t="s">
        <v>21</v>
      </c>
      <c r="E21" s="105"/>
      <c r="F21" s="10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</sheetData>
  <mergeCells count="15">
    <mergeCell ref="D21:F21"/>
    <mergeCell ref="C15:C16"/>
    <mergeCell ref="E15:E16"/>
    <mergeCell ref="B15:B16"/>
    <mergeCell ref="A15:A16"/>
    <mergeCell ref="A18:A19"/>
    <mergeCell ref="B18:B19"/>
    <mergeCell ref="C18:C19"/>
    <mergeCell ref="E18:E19"/>
    <mergeCell ref="A2:F2"/>
    <mergeCell ref="A5:F5"/>
    <mergeCell ref="A7:F7"/>
    <mergeCell ref="A14:F14"/>
    <mergeCell ref="A10:F10"/>
    <mergeCell ref="F11:F12"/>
  </mergeCells>
  <hyperlinks>
    <hyperlink ref="D21" r:id="rId1"/>
    <hyperlink ref="C6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4"/>
  <sheetViews>
    <sheetView zoomScale="145" zoomScaleNormal="145" workbookViewId="0">
      <pane ySplit="4" topLeftCell="A5" activePane="bottomLeft" state="frozen"/>
      <selection pane="bottomLeft" activeCell="H12" sqref="H12"/>
    </sheetView>
  </sheetViews>
  <sheetFormatPr defaultRowHeight="16.5" x14ac:dyDescent="0.3"/>
  <cols>
    <col min="1" max="1" width="7.140625" style="1" customWidth="1"/>
    <col min="2" max="2" width="31" style="1" customWidth="1"/>
    <col min="3" max="3" width="13.140625" style="1" customWidth="1"/>
    <col min="4" max="4" width="10.855468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94" t="s">
        <v>10</v>
      </c>
      <c r="B2" s="94"/>
      <c r="C2" s="94"/>
      <c r="D2" s="94"/>
      <c r="E2" s="94"/>
      <c r="F2" s="94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11</v>
      </c>
      <c r="D4" s="9" t="s">
        <v>12</v>
      </c>
      <c r="E4" s="9" t="s">
        <v>13</v>
      </c>
      <c r="F4" s="9" t="s">
        <v>2</v>
      </c>
    </row>
    <row r="5" spans="1:6" x14ac:dyDescent="0.3">
      <c r="A5" s="95" t="s">
        <v>85</v>
      </c>
      <c r="B5" s="96"/>
      <c r="C5" s="96"/>
      <c r="D5" s="96"/>
      <c r="E5" s="96"/>
      <c r="F5" s="97"/>
    </row>
    <row r="6" spans="1:6" x14ac:dyDescent="0.3">
      <c r="A6" s="10" t="s">
        <v>9</v>
      </c>
      <c r="B6" s="11"/>
      <c r="C6" s="23" t="s">
        <v>26</v>
      </c>
      <c r="D6" s="11"/>
      <c r="E6" s="11"/>
      <c r="F6" s="24"/>
    </row>
    <row r="7" spans="1:6" x14ac:dyDescent="0.3">
      <c r="A7" s="98" t="s">
        <v>7</v>
      </c>
      <c r="B7" s="99"/>
      <c r="C7" s="99"/>
      <c r="D7" s="99"/>
      <c r="E7" s="99"/>
      <c r="F7" s="100"/>
    </row>
    <row r="8" spans="1:6" x14ac:dyDescent="0.3">
      <c r="A8" s="76"/>
      <c r="B8" s="76" t="s">
        <v>42</v>
      </c>
      <c r="C8" s="85">
        <v>290636.2</v>
      </c>
      <c r="D8" s="83">
        <v>2071.6</v>
      </c>
      <c r="E8" s="85">
        <f t="shared" ref="E8:E13" si="0">C8+D8</f>
        <v>292707.8</v>
      </c>
      <c r="F8" s="121" t="s">
        <v>79</v>
      </c>
    </row>
    <row r="9" spans="1:6" ht="16.5" customHeight="1" x14ac:dyDescent="0.3">
      <c r="A9" s="12"/>
      <c r="B9" s="76" t="s">
        <v>77</v>
      </c>
      <c r="C9" s="13">
        <v>15110.4</v>
      </c>
      <c r="D9" s="13">
        <v>2846.8</v>
      </c>
      <c r="E9" s="13">
        <f t="shared" si="0"/>
        <v>17957.2</v>
      </c>
      <c r="F9" s="121"/>
    </row>
    <row r="10" spans="1:6" x14ac:dyDescent="0.3">
      <c r="A10" s="12"/>
      <c r="B10" s="76" t="s">
        <v>78</v>
      </c>
      <c r="C10" s="13">
        <v>3700</v>
      </c>
      <c r="D10" s="13">
        <v>60</v>
      </c>
      <c r="E10" s="13">
        <f t="shared" si="0"/>
        <v>3760</v>
      </c>
      <c r="F10" s="121"/>
    </row>
    <row r="11" spans="1:6" ht="32.25" customHeight="1" x14ac:dyDescent="0.3">
      <c r="A11" s="12"/>
      <c r="B11" s="84" t="s">
        <v>86</v>
      </c>
      <c r="C11" s="13">
        <v>1700</v>
      </c>
      <c r="D11" s="13">
        <v>700</v>
      </c>
      <c r="E11" s="13">
        <f t="shared" si="0"/>
        <v>2400</v>
      </c>
      <c r="F11" s="121"/>
    </row>
    <row r="12" spans="1:6" ht="51.75" x14ac:dyDescent="0.3">
      <c r="A12" s="12"/>
      <c r="B12" s="84" t="s">
        <v>87</v>
      </c>
      <c r="C12" s="13">
        <v>6225</v>
      </c>
      <c r="D12" s="13">
        <v>7275</v>
      </c>
      <c r="E12" s="13">
        <f t="shared" si="0"/>
        <v>13500</v>
      </c>
      <c r="F12" s="121"/>
    </row>
    <row r="13" spans="1:6" ht="54.75" customHeight="1" x14ac:dyDescent="0.3">
      <c r="A13" s="12"/>
      <c r="B13" s="84" t="s">
        <v>88</v>
      </c>
      <c r="C13" s="13">
        <v>0</v>
      </c>
      <c r="D13" s="13">
        <v>550</v>
      </c>
      <c r="E13" s="13">
        <f t="shared" si="0"/>
        <v>550</v>
      </c>
      <c r="F13" s="121"/>
    </row>
    <row r="14" spans="1:6" x14ac:dyDescent="0.3">
      <c r="A14" s="14"/>
      <c r="B14" s="15" t="s">
        <v>5</v>
      </c>
      <c r="C14" s="16"/>
      <c r="D14" s="16">
        <f>SUM(D8:D13)</f>
        <v>13503.4</v>
      </c>
      <c r="E14" s="16"/>
      <c r="F14" s="17"/>
    </row>
    <row r="15" spans="1:6" ht="18.75" hidden="1" customHeight="1" x14ac:dyDescent="0.3">
      <c r="A15" s="98" t="s">
        <v>8</v>
      </c>
      <c r="B15" s="99"/>
      <c r="C15" s="99"/>
      <c r="D15" s="99"/>
      <c r="E15" s="99"/>
      <c r="F15" s="100"/>
    </row>
    <row r="16" spans="1:6" ht="25.5" hidden="1" x14ac:dyDescent="0.3">
      <c r="A16" s="12"/>
      <c r="B16" s="25" t="s">
        <v>28</v>
      </c>
      <c r="C16" s="29"/>
      <c r="D16" s="13"/>
      <c r="E16" s="13"/>
      <c r="F16" s="37"/>
    </row>
    <row r="17" spans="1:6" s="4" customFormat="1" hidden="1" x14ac:dyDescent="0.3">
      <c r="A17" s="14"/>
      <c r="B17" s="14" t="s">
        <v>5</v>
      </c>
      <c r="C17" s="18"/>
      <c r="D17" s="18">
        <f>SUM(D16:D16)</f>
        <v>0</v>
      </c>
      <c r="E17" s="18"/>
      <c r="F17" s="14"/>
    </row>
    <row r="18" spans="1:6" x14ac:dyDescent="0.3">
      <c r="A18" s="101" t="s">
        <v>6</v>
      </c>
      <c r="B18" s="101"/>
      <c r="C18" s="101"/>
      <c r="D18" s="101"/>
      <c r="E18" s="101"/>
      <c r="F18" s="101"/>
    </row>
    <row r="19" spans="1:6" ht="25.5" x14ac:dyDescent="0.3">
      <c r="A19" s="73" t="s">
        <v>58</v>
      </c>
      <c r="B19" s="86" t="s">
        <v>60</v>
      </c>
      <c r="C19" s="70">
        <v>3173</v>
      </c>
      <c r="D19" s="70">
        <v>28.8</v>
      </c>
      <c r="E19" s="70">
        <f>C19+D19</f>
        <v>3201.8</v>
      </c>
      <c r="F19" s="36" t="s">
        <v>93</v>
      </c>
    </row>
    <row r="20" spans="1:6" s="40" customFormat="1" ht="22.5" customHeight="1" x14ac:dyDescent="0.3">
      <c r="A20" s="111" t="s">
        <v>3</v>
      </c>
      <c r="B20" s="115" t="s">
        <v>67</v>
      </c>
      <c r="C20" s="122">
        <v>392621.1</v>
      </c>
      <c r="D20" s="13">
        <v>4700</v>
      </c>
      <c r="E20" s="122">
        <f>C20+D20+D21</f>
        <v>394415.69999999995</v>
      </c>
      <c r="F20" s="123" t="s">
        <v>97</v>
      </c>
    </row>
    <row r="21" spans="1:6" s="40" customFormat="1" ht="21" customHeight="1" x14ac:dyDescent="0.3">
      <c r="A21" s="112"/>
      <c r="B21" s="116"/>
      <c r="C21" s="122"/>
      <c r="D21" s="13">
        <v>-2905.4</v>
      </c>
      <c r="E21" s="122"/>
      <c r="F21" s="124"/>
    </row>
    <row r="22" spans="1:6" s="40" customFormat="1" ht="53.25" customHeight="1" x14ac:dyDescent="0.3">
      <c r="A22" s="111" t="s">
        <v>15</v>
      </c>
      <c r="B22" s="115" t="s">
        <v>17</v>
      </c>
      <c r="C22" s="107">
        <v>44780.7</v>
      </c>
      <c r="D22" s="13">
        <v>3169.6</v>
      </c>
      <c r="E22" s="107">
        <f>C22+D22+D23</f>
        <v>46455.7</v>
      </c>
      <c r="F22" s="27" t="s">
        <v>96</v>
      </c>
    </row>
    <row r="23" spans="1:6" s="40" customFormat="1" ht="41.25" customHeight="1" x14ac:dyDescent="0.3">
      <c r="A23" s="112"/>
      <c r="B23" s="116"/>
      <c r="C23" s="108"/>
      <c r="D23" s="13">
        <v>-1494.6</v>
      </c>
      <c r="E23" s="108"/>
      <c r="F23" s="27" t="s">
        <v>98</v>
      </c>
    </row>
    <row r="24" spans="1:6" s="40" customFormat="1" ht="39" x14ac:dyDescent="0.3">
      <c r="A24" s="74" t="s">
        <v>89</v>
      </c>
      <c r="B24" s="72" t="s">
        <v>90</v>
      </c>
      <c r="C24" s="71">
        <v>1006.5</v>
      </c>
      <c r="D24" s="13">
        <v>5</v>
      </c>
      <c r="E24" s="71">
        <f>C24+D24</f>
        <v>1011.5</v>
      </c>
      <c r="F24" s="75" t="s">
        <v>94</v>
      </c>
    </row>
    <row r="25" spans="1:6" s="40" customFormat="1" ht="30.75" customHeight="1" x14ac:dyDescent="0.3">
      <c r="A25" s="74" t="s">
        <v>91</v>
      </c>
      <c r="B25" s="72" t="s">
        <v>92</v>
      </c>
      <c r="C25" s="71">
        <v>60000</v>
      </c>
      <c r="D25" s="13">
        <v>10000</v>
      </c>
      <c r="E25" s="71">
        <f>C25+D25</f>
        <v>70000</v>
      </c>
      <c r="F25" s="75" t="s">
        <v>95</v>
      </c>
    </row>
    <row r="26" spans="1:6" s="3" customFormat="1" x14ac:dyDescent="0.3">
      <c r="A26" s="20"/>
      <c r="B26" s="15" t="s">
        <v>5</v>
      </c>
      <c r="C26" s="18"/>
      <c r="D26" s="18">
        <f>SUM(D19:D25)</f>
        <v>13503.4</v>
      </c>
      <c r="E26" s="18"/>
      <c r="F26" s="21"/>
    </row>
    <row r="27" spans="1:6" x14ac:dyDescent="0.3">
      <c r="A27" s="22" t="s">
        <v>20</v>
      </c>
      <c r="B27" s="22"/>
      <c r="C27" s="22"/>
      <c r="D27" s="104" t="s">
        <v>21</v>
      </c>
      <c r="E27" s="105"/>
      <c r="F27" s="106"/>
    </row>
    <row r="28" spans="1:6" x14ac:dyDescent="0.3">
      <c r="A28" s="5"/>
      <c r="B28" s="6"/>
      <c r="C28" s="7"/>
      <c r="D28" s="7"/>
      <c r="E28" s="7"/>
      <c r="F28" s="6"/>
    </row>
    <row r="29" spans="1:6" x14ac:dyDescent="0.3">
      <c r="A29" s="5"/>
      <c r="B29" s="6"/>
      <c r="C29" s="7"/>
      <c r="D29" s="7"/>
      <c r="E29" s="7"/>
      <c r="F29" s="6"/>
    </row>
    <row r="30" spans="1:6" x14ac:dyDescent="0.3">
      <c r="A30" s="5"/>
      <c r="B30" s="6"/>
      <c r="C30" s="7"/>
      <c r="D30" s="7"/>
      <c r="E30" s="7"/>
      <c r="F30" s="6"/>
    </row>
    <row r="31" spans="1:6" x14ac:dyDescent="0.3">
      <c r="A31" s="5"/>
      <c r="B31" s="6"/>
      <c r="C31" s="7"/>
      <c r="D31" s="7"/>
      <c r="E31" s="7"/>
      <c r="F31" s="6"/>
    </row>
    <row r="32" spans="1:6" x14ac:dyDescent="0.3">
      <c r="A32" s="5"/>
      <c r="B32" s="6"/>
      <c r="C32" s="7"/>
      <c r="D32" s="7"/>
      <c r="E32" s="7"/>
      <c r="F32" s="6"/>
    </row>
    <row r="33" spans="1:6" x14ac:dyDescent="0.3">
      <c r="A33" s="5"/>
      <c r="B33" s="6"/>
      <c r="C33" s="7"/>
      <c r="D33" s="7"/>
      <c r="E33" s="7"/>
      <c r="F33" s="6"/>
    </row>
    <row r="34" spans="1:6" x14ac:dyDescent="0.3">
      <c r="A34" s="5"/>
      <c r="B34" s="6"/>
      <c r="C34" s="7"/>
      <c r="D34" s="7"/>
      <c r="E34" s="7"/>
      <c r="F34" s="6"/>
    </row>
  </sheetData>
  <mergeCells count="16">
    <mergeCell ref="D27:F27"/>
    <mergeCell ref="F8:F13"/>
    <mergeCell ref="E20:E21"/>
    <mergeCell ref="C20:C21"/>
    <mergeCell ref="B20:B21"/>
    <mergeCell ref="C22:C23"/>
    <mergeCell ref="B22:B23"/>
    <mergeCell ref="E22:E23"/>
    <mergeCell ref="F20:F21"/>
    <mergeCell ref="A20:A21"/>
    <mergeCell ref="A22:A23"/>
    <mergeCell ref="A2:F2"/>
    <mergeCell ref="A5:F5"/>
    <mergeCell ref="A7:F7"/>
    <mergeCell ref="A15:F15"/>
    <mergeCell ref="A18:F18"/>
  </mergeCells>
  <hyperlinks>
    <hyperlink ref="D27" r:id="rId1"/>
    <hyperlink ref="C6" r:id="rId2"/>
  </hyperlinks>
  <pageMargins left="0.31496062992125984" right="0.23622047244094491" top="0.43307086614173229" bottom="0.43307086614173229" header="0.31496062992125984" footer="0.31496062992125984"/>
  <pageSetup paperSize="9" scale="89" orientation="landscape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9"/>
  <sheetViews>
    <sheetView zoomScale="145" zoomScaleNormal="145" workbookViewId="0">
      <pane ySplit="4" topLeftCell="A5" activePane="bottomLeft" state="frozen"/>
      <selection pane="bottomLeft" activeCell="F18" sqref="F18"/>
    </sheetView>
  </sheetViews>
  <sheetFormatPr defaultRowHeight="16.5" x14ac:dyDescent="0.3"/>
  <cols>
    <col min="1" max="1" width="7.140625" style="1" customWidth="1"/>
    <col min="2" max="2" width="31" style="1" customWidth="1"/>
    <col min="3" max="3" width="13.140625" style="1" customWidth="1"/>
    <col min="4" max="4" width="10.855468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94" t="s">
        <v>10</v>
      </c>
      <c r="B2" s="94"/>
      <c r="C2" s="94"/>
      <c r="D2" s="94"/>
      <c r="E2" s="94"/>
      <c r="F2" s="94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11</v>
      </c>
      <c r="D4" s="9" t="s">
        <v>12</v>
      </c>
      <c r="E4" s="9" t="s">
        <v>13</v>
      </c>
      <c r="F4" s="9" t="s">
        <v>2</v>
      </c>
    </row>
    <row r="5" spans="1:6" x14ac:dyDescent="0.3">
      <c r="A5" s="95" t="s">
        <v>99</v>
      </c>
      <c r="B5" s="96"/>
      <c r="C5" s="96"/>
      <c r="D5" s="96"/>
      <c r="E5" s="96"/>
      <c r="F5" s="97"/>
    </row>
    <row r="6" spans="1:6" x14ac:dyDescent="0.3">
      <c r="A6" s="10" t="s">
        <v>9</v>
      </c>
      <c r="B6" s="11"/>
      <c r="C6" s="23" t="s">
        <v>26</v>
      </c>
      <c r="D6" s="11"/>
      <c r="E6" s="11"/>
      <c r="F6" s="24"/>
    </row>
    <row r="7" spans="1:6" x14ac:dyDescent="0.3">
      <c r="A7" s="98" t="s">
        <v>7</v>
      </c>
      <c r="B7" s="99"/>
      <c r="C7" s="99"/>
      <c r="D7" s="99"/>
      <c r="E7" s="99"/>
      <c r="F7" s="100"/>
    </row>
    <row r="8" spans="1:6" ht="25.5" x14ac:dyDescent="0.3">
      <c r="A8" s="76"/>
      <c r="B8" s="91" t="s">
        <v>100</v>
      </c>
      <c r="C8" s="92">
        <v>84084.2</v>
      </c>
      <c r="D8" s="93">
        <v>20885.7</v>
      </c>
      <c r="E8" s="92">
        <f t="shared" ref="E8" si="0">C8+D8</f>
        <v>104969.9</v>
      </c>
      <c r="F8" s="36" t="s">
        <v>101</v>
      </c>
    </row>
    <row r="9" spans="1:6" x14ac:dyDescent="0.3">
      <c r="A9" s="14"/>
      <c r="B9" s="15" t="s">
        <v>5</v>
      </c>
      <c r="C9" s="16"/>
      <c r="D9" s="16">
        <f>SUM(D8:D8)</f>
        <v>20885.7</v>
      </c>
      <c r="E9" s="16"/>
      <c r="F9" s="17"/>
    </row>
    <row r="10" spans="1:6" ht="18.75" hidden="1" customHeight="1" x14ac:dyDescent="0.3">
      <c r="A10" s="98" t="s">
        <v>8</v>
      </c>
      <c r="B10" s="99"/>
      <c r="C10" s="99"/>
      <c r="D10" s="99"/>
      <c r="E10" s="99"/>
      <c r="F10" s="100"/>
    </row>
    <row r="11" spans="1:6" ht="25.5" hidden="1" x14ac:dyDescent="0.3">
      <c r="A11" s="12"/>
      <c r="B11" s="25" t="s">
        <v>28</v>
      </c>
      <c r="C11" s="87"/>
      <c r="D11" s="13"/>
      <c r="E11" s="13"/>
      <c r="F11" s="37"/>
    </row>
    <row r="12" spans="1:6" s="4" customFormat="1" hidden="1" x14ac:dyDescent="0.3">
      <c r="A12" s="14"/>
      <c r="B12" s="14" t="s">
        <v>5</v>
      </c>
      <c r="C12" s="18"/>
      <c r="D12" s="18">
        <f>SUM(D11:D11)</f>
        <v>0</v>
      </c>
      <c r="E12" s="18"/>
      <c r="F12" s="14"/>
    </row>
    <row r="13" spans="1:6" x14ac:dyDescent="0.3">
      <c r="A13" s="101" t="s">
        <v>6</v>
      </c>
      <c r="B13" s="101"/>
      <c r="C13" s="101"/>
      <c r="D13" s="101"/>
      <c r="E13" s="101"/>
      <c r="F13" s="101"/>
    </row>
    <row r="14" spans="1:6" ht="24.75" customHeight="1" x14ac:dyDescent="0.3">
      <c r="A14" s="80" t="s">
        <v>102</v>
      </c>
      <c r="B14" s="86" t="s">
        <v>103</v>
      </c>
      <c r="C14" s="77">
        <v>25000</v>
      </c>
      <c r="D14" s="77">
        <v>1993.7</v>
      </c>
      <c r="E14" s="77">
        <f>C14+D14</f>
        <v>26993.7</v>
      </c>
      <c r="F14" s="109" t="s">
        <v>105</v>
      </c>
    </row>
    <row r="15" spans="1:6" s="40" customFormat="1" ht="30" customHeight="1" x14ac:dyDescent="0.3">
      <c r="A15" s="80" t="s">
        <v>3</v>
      </c>
      <c r="B15" s="86" t="s">
        <v>67</v>
      </c>
      <c r="C15" s="77">
        <v>394415.7</v>
      </c>
      <c r="D15" s="13">
        <v>4000</v>
      </c>
      <c r="E15" s="77">
        <f>C15+D15</f>
        <v>398415.7</v>
      </c>
      <c r="F15" s="125"/>
    </row>
    <row r="16" spans="1:6" s="40" customFormat="1" ht="48.75" customHeight="1" x14ac:dyDescent="0.3">
      <c r="A16" s="111" t="s">
        <v>15</v>
      </c>
      <c r="B16" s="115" t="s">
        <v>17</v>
      </c>
      <c r="C16" s="107">
        <v>46455.7</v>
      </c>
      <c r="D16" s="13">
        <v>-5993.7</v>
      </c>
      <c r="E16" s="107">
        <f>C16+D16+D17</f>
        <v>49862</v>
      </c>
      <c r="F16" s="110"/>
    </row>
    <row r="17" spans="1:6" s="40" customFormat="1" ht="66.75" customHeight="1" x14ac:dyDescent="0.3">
      <c r="A17" s="112"/>
      <c r="B17" s="116"/>
      <c r="C17" s="108"/>
      <c r="D17" s="13">
        <v>9400</v>
      </c>
      <c r="E17" s="108"/>
      <c r="F17" s="27" t="s">
        <v>104</v>
      </c>
    </row>
    <row r="18" spans="1:6" s="40" customFormat="1" ht="51.75" x14ac:dyDescent="0.3">
      <c r="A18" s="81" t="s">
        <v>31</v>
      </c>
      <c r="B18" s="79" t="s">
        <v>36</v>
      </c>
      <c r="C18" s="78">
        <v>62330.6</v>
      </c>
      <c r="D18" s="13">
        <v>95.4</v>
      </c>
      <c r="E18" s="78">
        <f>C18+D18</f>
        <v>62426</v>
      </c>
      <c r="F18" s="82" t="s">
        <v>108</v>
      </c>
    </row>
    <row r="19" spans="1:6" s="40" customFormat="1" ht="26.25" x14ac:dyDescent="0.3">
      <c r="A19" s="81" t="s">
        <v>106</v>
      </c>
      <c r="B19" s="79" t="s">
        <v>107</v>
      </c>
      <c r="C19" s="78">
        <v>11176.8</v>
      </c>
      <c r="D19" s="13">
        <v>390.3</v>
      </c>
      <c r="E19" s="78">
        <f>C19+D19</f>
        <v>11567.099999999999</v>
      </c>
      <c r="F19" s="82" t="s">
        <v>109</v>
      </c>
    </row>
    <row r="20" spans="1:6" s="40" customFormat="1" ht="30.75" customHeight="1" x14ac:dyDescent="0.3">
      <c r="A20" s="81" t="s">
        <v>91</v>
      </c>
      <c r="B20" s="79" t="s">
        <v>92</v>
      </c>
      <c r="C20" s="78">
        <v>70000</v>
      </c>
      <c r="D20" s="13">
        <v>11000</v>
      </c>
      <c r="E20" s="78">
        <f>C20+D20</f>
        <v>81000</v>
      </c>
      <c r="F20" s="82" t="s">
        <v>110</v>
      </c>
    </row>
    <row r="21" spans="1:6" s="3" customFormat="1" x14ac:dyDescent="0.3">
      <c r="A21" s="20"/>
      <c r="B21" s="15" t="s">
        <v>5</v>
      </c>
      <c r="C21" s="18"/>
      <c r="D21" s="18">
        <f>SUM(D14:D20)</f>
        <v>20885.699999999997</v>
      </c>
      <c r="E21" s="18"/>
      <c r="F21" s="21"/>
    </row>
    <row r="22" spans="1:6" x14ac:dyDescent="0.3">
      <c r="A22" s="22" t="s">
        <v>20</v>
      </c>
      <c r="B22" s="22"/>
      <c r="C22" s="22"/>
      <c r="D22" s="104" t="s">
        <v>21</v>
      </c>
      <c r="E22" s="105"/>
      <c r="F22" s="10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  <row r="29" spans="1:6" x14ac:dyDescent="0.3">
      <c r="A29" s="5"/>
      <c r="B29" s="6"/>
      <c r="C29" s="7"/>
      <c r="D29" s="7"/>
      <c r="E29" s="7"/>
      <c r="F29" s="6"/>
    </row>
  </sheetData>
  <mergeCells count="11">
    <mergeCell ref="A2:F2"/>
    <mergeCell ref="A5:F5"/>
    <mergeCell ref="A7:F7"/>
    <mergeCell ref="A10:F10"/>
    <mergeCell ref="A13:F13"/>
    <mergeCell ref="D22:F22"/>
    <mergeCell ref="F14:F16"/>
    <mergeCell ref="A16:A17"/>
    <mergeCell ref="B16:B17"/>
    <mergeCell ref="C16:C17"/>
    <mergeCell ref="E16:E17"/>
  </mergeCells>
  <hyperlinks>
    <hyperlink ref="D22" r:id="rId1"/>
    <hyperlink ref="C6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40"/>
  <sheetViews>
    <sheetView tabSelected="1" zoomScale="145" zoomScaleNormal="145" workbookViewId="0">
      <pane ySplit="4" topLeftCell="A5" activePane="bottomLeft" state="frozen"/>
      <selection pane="bottomLeft" activeCell="F15" sqref="F15"/>
    </sheetView>
  </sheetViews>
  <sheetFormatPr defaultRowHeight="16.5" x14ac:dyDescent="0.3"/>
  <cols>
    <col min="1" max="1" width="7.140625" style="1" customWidth="1"/>
    <col min="2" max="2" width="31" style="1" customWidth="1"/>
    <col min="3" max="3" width="13.140625" style="1" customWidth="1"/>
    <col min="4" max="4" width="10.855468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94" t="s">
        <v>10</v>
      </c>
      <c r="B2" s="94"/>
      <c r="C2" s="94"/>
      <c r="D2" s="94"/>
      <c r="E2" s="94"/>
      <c r="F2" s="94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11</v>
      </c>
      <c r="D4" s="9" t="s">
        <v>12</v>
      </c>
      <c r="E4" s="9" t="s">
        <v>13</v>
      </c>
      <c r="F4" s="9" t="s">
        <v>2</v>
      </c>
    </row>
    <row r="5" spans="1:6" x14ac:dyDescent="0.3">
      <c r="A5" s="95" t="s">
        <v>111</v>
      </c>
      <c r="B5" s="96"/>
      <c r="C5" s="96"/>
      <c r="D5" s="96"/>
      <c r="E5" s="96"/>
      <c r="F5" s="97"/>
    </row>
    <row r="6" spans="1:6" x14ac:dyDescent="0.3">
      <c r="A6" s="10" t="s">
        <v>9</v>
      </c>
      <c r="B6" s="11"/>
      <c r="C6" s="23" t="s">
        <v>26</v>
      </c>
      <c r="D6" s="11"/>
      <c r="E6" s="11"/>
      <c r="F6" s="24"/>
    </row>
    <row r="7" spans="1:6" x14ac:dyDescent="0.3">
      <c r="A7" s="98" t="s">
        <v>7</v>
      </c>
      <c r="B7" s="99"/>
      <c r="C7" s="99"/>
      <c r="D7" s="99"/>
      <c r="E7" s="99"/>
      <c r="F7" s="100"/>
    </row>
    <row r="8" spans="1:6" ht="25.5" x14ac:dyDescent="0.3">
      <c r="A8" s="76"/>
      <c r="B8" s="91" t="s">
        <v>42</v>
      </c>
      <c r="C8" s="93">
        <v>292707.8</v>
      </c>
      <c r="D8" s="93">
        <v>-34707.800000000003</v>
      </c>
      <c r="E8" s="93">
        <f t="shared" ref="E8:E16" si="0">C8+D8</f>
        <v>258000</v>
      </c>
      <c r="F8" s="36" t="s">
        <v>138</v>
      </c>
    </row>
    <row r="9" spans="1:6" x14ac:dyDescent="0.3">
      <c r="A9" s="76"/>
      <c r="B9" s="91" t="s">
        <v>112</v>
      </c>
      <c r="C9" s="93">
        <v>17957.2</v>
      </c>
      <c r="D9" s="93">
        <v>1842.8</v>
      </c>
      <c r="E9" s="93">
        <f t="shared" si="0"/>
        <v>19800</v>
      </c>
      <c r="F9" s="36"/>
    </row>
    <row r="10" spans="1:6" x14ac:dyDescent="0.3">
      <c r="A10" s="76"/>
      <c r="B10" s="91" t="s">
        <v>100</v>
      </c>
      <c r="C10" s="93">
        <v>104969.9</v>
      </c>
      <c r="D10" s="93">
        <v>3500</v>
      </c>
      <c r="E10" s="93">
        <f t="shared" si="0"/>
        <v>108469.9</v>
      </c>
      <c r="F10" s="36"/>
    </row>
    <row r="11" spans="1:6" x14ac:dyDescent="0.3">
      <c r="A11" s="76"/>
      <c r="B11" s="91" t="s">
        <v>113</v>
      </c>
      <c r="C11" s="93">
        <v>150000</v>
      </c>
      <c r="D11" s="93">
        <v>-22000</v>
      </c>
      <c r="E11" s="93">
        <f t="shared" si="0"/>
        <v>128000</v>
      </c>
      <c r="F11" s="36"/>
    </row>
    <row r="12" spans="1:6" ht="25.5" x14ac:dyDescent="0.3">
      <c r="A12" s="76"/>
      <c r="B12" s="34" t="s">
        <v>114</v>
      </c>
      <c r="C12" s="93">
        <v>64250</v>
      </c>
      <c r="D12" s="93">
        <v>-16750</v>
      </c>
      <c r="E12" s="93">
        <f t="shared" si="0"/>
        <v>47500</v>
      </c>
      <c r="F12" s="36"/>
    </row>
    <row r="13" spans="1:6" x14ac:dyDescent="0.3">
      <c r="A13" s="76"/>
      <c r="B13" s="91" t="s">
        <v>115</v>
      </c>
      <c r="C13" s="93">
        <v>3250</v>
      </c>
      <c r="D13" s="93">
        <v>-450</v>
      </c>
      <c r="E13" s="93">
        <f t="shared" si="0"/>
        <v>2800</v>
      </c>
      <c r="F13" s="36"/>
    </row>
    <row r="14" spans="1:6" x14ac:dyDescent="0.3">
      <c r="A14" s="76"/>
      <c r="B14" s="91" t="s">
        <v>116</v>
      </c>
      <c r="C14" s="93">
        <v>24751.8</v>
      </c>
      <c r="D14" s="93">
        <v>-15181.8</v>
      </c>
      <c r="E14" s="93">
        <f t="shared" si="0"/>
        <v>9570</v>
      </c>
      <c r="F14" s="36"/>
    </row>
    <row r="15" spans="1:6" x14ac:dyDescent="0.3">
      <c r="A15" s="76"/>
      <c r="B15" s="91" t="s">
        <v>117</v>
      </c>
      <c r="C15" s="93">
        <v>15900</v>
      </c>
      <c r="D15" s="93">
        <v>262.10000000000002</v>
      </c>
      <c r="E15" s="93">
        <f t="shared" si="0"/>
        <v>16162.1</v>
      </c>
      <c r="F15" s="36"/>
    </row>
    <row r="16" spans="1:6" x14ac:dyDescent="0.3">
      <c r="A16" s="76"/>
      <c r="B16" s="91" t="s">
        <v>118</v>
      </c>
      <c r="C16" s="93">
        <v>550</v>
      </c>
      <c r="D16" s="93">
        <f>142.9-77.7</f>
        <v>65.2</v>
      </c>
      <c r="E16" s="93">
        <f t="shared" si="0"/>
        <v>615.20000000000005</v>
      </c>
      <c r="F16" s="36"/>
    </row>
    <row r="17" spans="1:6" x14ac:dyDescent="0.3">
      <c r="A17" s="14"/>
      <c r="B17" s="15" t="s">
        <v>5</v>
      </c>
      <c r="C17" s="16"/>
      <c r="D17" s="16">
        <f>SUM(D8:D16)</f>
        <v>-83419.5</v>
      </c>
      <c r="E17" s="16"/>
      <c r="F17" s="17"/>
    </row>
    <row r="18" spans="1:6" ht="18.75" customHeight="1" x14ac:dyDescent="0.3">
      <c r="A18" s="98" t="s">
        <v>8</v>
      </c>
      <c r="B18" s="99"/>
      <c r="C18" s="99"/>
      <c r="D18" s="99"/>
      <c r="E18" s="99"/>
      <c r="F18" s="100"/>
    </row>
    <row r="19" spans="1:6" ht="25.5" x14ac:dyDescent="0.3">
      <c r="A19" s="12"/>
      <c r="B19" s="25" t="s">
        <v>28</v>
      </c>
      <c r="C19" s="90">
        <v>121065</v>
      </c>
      <c r="D19" s="13">
        <v>-2565</v>
      </c>
      <c r="E19" s="13">
        <f>C19+D19</f>
        <v>118500</v>
      </c>
      <c r="F19" s="37"/>
    </row>
    <row r="20" spans="1:6" s="4" customFormat="1" x14ac:dyDescent="0.3">
      <c r="A20" s="14"/>
      <c r="B20" s="14" t="s">
        <v>5</v>
      </c>
      <c r="C20" s="18"/>
      <c r="D20" s="18">
        <f>SUM(D19:D19)</f>
        <v>-2565</v>
      </c>
      <c r="E20" s="18"/>
      <c r="F20" s="14"/>
    </row>
    <row r="21" spans="1:6" x14ac:dyDescent="0.3">
      <c r="A21" s="101" t="s">
        <v>6</v>
      </c>
      <c r="B21" s="101"/>
      <c r="C21" s="101"/>
      <c r="D21" s="101"/>
      <c r="E21" s="101"/>
      <c r="F21" s="101"/>
    </row>
    <row r="22" spans="1:6" x14ac:dyDescent="0.3">
      <c r="A22" s="30" t="s">
        <v>119</v>
      </c>
      <c r="B22" s="47" t="s">
        <v>129</v>
      </c>
      <c r="C22" s="90">
        <v>21876.400000000001</v>
      </c>
      <c r="D22" s="90">
        <v>-4736.8999999999996</v>
      </c>
      <c r="E22" s="90">
        <f>C22+D22</f>
        <v>17139.5</v>
      </c>
      <c r="F22" s="25"/>
    </row>
    <row r="23" spans="1:6" ht="25.5" x14ac:dyDescent="0.3">
      <c r="A23" s="30" t="s">
        <v>120</v>
      </c>
      <c r="B23" s="25" t="s">
        <v>130</v>
      </c>
      <c r="C23" s="90">
        <v>11606.9</v>
      </c>
      <c r="D23" s="90">
        <v>-770.4</v>
      </c>
      <c r="E23" s="90">
        <f t="shared" ref="E23:E31" si="1">C23+D23</f>
        <v>10836.5</v>
      </c>
      <c r="F23" s="25"/>
    </row>
    <row r="24" spans="1:6" s="40" customFormat="1" x14ac:dyDescent="0.3">
      <c r="A24" s="30" t="s">
        <v>121</v>
      </c>
      <c r="B24" s="47" t="s">
        <v>131</v>
      </c>
      <c r="C24" s="90">
        <v>432951</v>
      </c>
      <c r="D24" s="13">
        <f>2532.6-53251.6</f>
        <v>-50719</v>
      </c>
      <c r="E24" s="90">
        <f t="shared" si="1"/>
        <v>382232</v>
      </c>
      <c r="F24" s="25"/>
    </row>
    <row r="25" spans="1:6" s="40" customFormat="1" x14ac:dyDescent="0.3">
      <c r="A25" s="30" t="s">
        <v>122</v>
      </c>
      <c r="B25" s="47" t="s">
        <v>132</v>
      </c>
      <c r="C25" s="90">
        <v>162507.5</v>
      </c>
      <c r="D25" s="13">
        <v>-40702.199999999997</v>
      </c>
      <c r="E25" s="90">
        <f t="shared" si="1"/>
        <v>121805.3</v>
      </c>
      <c r="F25" s="25"/>
    </row>
    <row r="26" spans="1:6" s="40" customFormat="1" x14ac:dyDescent="0.3">
      <c r="A26" s="30" t="s">
        <v>123</v>
      </c>
      <c r="B26" s="48" t="s">
        <v>133</v>
      </c>
      <c r="C26" s="90">
        <v>11391</v>
      </c>
      <c r="D26" s="13">
        <v>-1414.9</v>
      </c>
      <c r="E26" s="90">
        <f t="shared" si="1"/>
        <v>9976.1</v>
      </c>
      <c r="F26" s="27"/>
    </row>
    <row r="27" spans="1:6" s="40" customFormat="1" x14ac:dyDescent="0.3">
      <c r="A27" s="30" t="s">
        <v>124</v>
      </c>
      <c r="B27" s="89" t="s">
        <v>134</v>
      </c>
      <c r="C27" s="90">
        <v>62426</v>
      </c>
      <c r="D27" s="13">
        <f>64.3-2014.6</f>
        <v>-1950.3</v>
      </c>
      <c r="E27" s="90">
        <f t="shared" si="1"/>
        <v>60475.7</v>
      </c>
      <c r="F27" s="88"/>
    </row>
    <row r="28" spans="1:6" s="40" customFormat="1" x14ac:dyDescent="0.3">
      <c r="A28" s="30" t="s">
        <v>125</v>
      </c>
      <c r="B28" s="89" t="s">
        <v>135</v>
      </c>
      <c r="C28" s="90">
        <v>652</v>
      </c>
      <c r="D28" s="13">
        <v>-127.9</v>
      </c>
      <c r="E28" s="90">
        <f t="shared" si="1"/>
        <v>524.1</v>
      </c>
      <c r="F28" s="88"/>
    </row>
    <row r="29" spans="1:6" s="40" customFormat="1" x14ac:dyDescent="0.3">
      <c r="A29" s="30" t="s">
        <v>126</v>
      </c>
      <c r="B29" s="89" t="s">
        <v>136</v>
      </c>
      <c r="C29" s="90">
        <v>11567.1</v>
      </c>
      <c r="D29" s="13">
        <v>-270.89999999999998</v>
      </c>
      <c r="E29" s="90">
        <f t="shared" si="1"/>
        <v>11296.2</v>
      </c>
      <c r="F29" s="88"/>
    </row>
    <row r="30" spans="1:6" s="40" customFormat="1" ht="25.5" x14ac:dyDescent="0.3">
      <c r="A30" s="30" t="s">
        <v>127</v>
      </c>
      <c r="B30" s="89" t="s">
        <v>137</v>
      </c>
      <c r="C30" s="90">
        <v>16707.2</v>
      </c>
      <c r="D30" s="13">
        <v>-292</v>
      </c>
      <c r="E30" s="90">
        <f t="shared" si="1"/>
        <v>16415.2</v>
      </c>
      <c r="F30" s="88"/>
    </row>
    <row r="31" spans="1:6" s="40" customFormat="1" ht="25.5" x14ac:dyDescent="0.3">
      <c r="A31" s="30" t="s">
        <v>128</v>
      </c>
      <c r="B31" s="89" t="s">
        <v>92</v>
      </c>
      <c r="C31" s="90">
        <v>81000</v>
      </c>
      <c r="D31" s="13">
        <v>15000</v>
      </c>
      <c r="E31" s="90">
        <f t="shared" si="1"/>
        <v>96000</v>
      </c>
      <c r="F31" s="88"/>
    </row>
    <row r="32" spans="1:6" s="3" customFormat="1" x14ac:dyDescent="0.3">
      <c r="A32" s="20"/>
      <c r="B32" s="15" t="s">
        <v>5</v>
      </c>
      <c r="C32" s="18"/>
      <c r="D32" s="18">
        <f>SUM(D22:D31)</f>
        <v>-85984.499999999985</v>
      </c>
      <c r="E32" s="18"/>
      <c r="F32" s="21"/>
    </row>
    <row r="33" spans="1:6" x14ac:dyDescent="0.3">
      <c r="A33" s="22" t="s">
        <v>20</v>
      </c>
      <c r="B33" s="22"/>
      <c r="C33" s="22"/>
      <c r="D33" s="104" t="s">
        <v>21</v>
      </c>
      <c r="E33" s="105"/>
      <c r="F33" s="106"/>
    </row>
    <row r="34" spans="1:6" x14ac:dyDescent="0.3">
      <c r="A34" s="5"/>
      <c r="B34" s="6"/>
      <c r="C34" s="7"/>
      <c r="D34" s="7"/>
      <c r="E34" s="7"/>
      <c r="F34" s="6"/>
    </row>
    <row r="35" spans="1:6" x14ac:dyDescent="0.3">
      <c r="A35" s="5"/>
      <c r="B35" s="6"/>
      <c r="C35" s="7"/>
      <c r="D35" s="7"/>
      <c r="E35" s="7"/>
      <c r="F35" s="6"/>
    </row>
    <row r="36" spans="1:6" x14ac:dyDescent="0.3">
      <c r="A36" s="5"/>
      <c r="B36" s="6"/>
      <c r="C36" s="7"/>
      <c r="D36" s="7"/>
      <c r="E36" s="7"/>
      <c r="F36" s="6"/>
    </row>
    <row r="37" spans="1:6" x14ac:dyDescent="0.3">
      <c r="A37" s="5"/>
      <c r="B37" s="6"/>
      <c r="C37" s="7"/>
      <c r="D37" s="7"/>
      <c r="E37" s="7"/>
      <c r="F37" s="6"/>
    </row>
    <row r="38" spans="1:6" x14ac:dyDescent="0.3">
      <c r="A38" s="5"/>
      <c r="B38" s="6"/>
      <c r="C38" s="7"/>
      <c r="D38" s="7"/>
      <c r="E38" s="7"/>
      <c r="F38" s="6"/>
    </row>
    <row r="39" spans="1:6" x14ac:dyDescent="0.3">
      <c r="A39" s="5"/>
      <c r="B39" s="6"/>
      <c r="C39" s="7"/>
      <c r="D39" s="7"/>
      <c r="E39" s="7"/>
      <c r="F39" s="6"/>
    </row>
    <row r="40" spans="1:6" x14ac:dyDescent="0.3">
      <c r="A40" s="5"/>
      <c r="B40" s="6"/>
      <c r="C40" s="7"/>
      <c r="D40" s="7"/>
      <c r="E40" s="7"/>
      <c r="F40" s="6"/>
    </row>
  </sheetData>
  <mergeCells count="6">
    <mergeCell ref="D33:F33"/>
    <mergeCell ref="A2:F2"/>
    <mergeCell ref="A5:F5"/>
    <mergeCell ref="A7:F7"/>
    <mergeCell ref="A18:F18"/>
    <mergeCell ref="A21:F21"/>
  </mergeCells>
  <hyperlinks>
    <hyperlink ref="D33" r:id="rId1"/>
    <hyperlink ref="C6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zoomScale="145" zoomScaleNormal="145" workbookViewId="0">
      <pane ySplit="4" topLeftCell="A5" activePane="bottomLeft" state="frozen"/>
      <selection pane="bottomLeft" activeCell="E15" sqref="E15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94" t="s">
        <v>10</v>
      </c>
      <c r="B2" s="94"/>
      <c r="C2" s="94"/>
      <c r="D2" s="94"/>
      <c r="E2" s="94"/>
      <c r="F2" s="94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11</v>
      </c>
      <c r="D4" s="9" t="s">
        <v>12</v>
      </c>
      <c r="E4" s="9" t="s">
        <v>13</v>
      </c>
      <c r="F4" s="9" t="s">
        <v>2</v>
      </c>
    </row>
    <row r="5" spans="1:6" x14ac:dyDescent="0.3">
      <c r="A5" s="95" t="s">
        <v>27</v>
      </c>
      <c r="B5" s="96"/>
      <c r="C5" s="96"/>
      <c r="D5" s="96"/>
      <c r="E5" s="96"/>
      <c r="F5" s="97"/>
    </row>
    <row r="6" spans="1:6" x14ac:dyDescent="0.3">
      <c r="A6" s="10" t="s">
        <v>9</v>
      </c>
      <c r="B6" s="11"/>
      <c r="C6" s="23" t="s">
        <v>26</v>
      </c>
      <c r="D6" s="11"/>
      <c r="E6" s="11"/>
      <c r="F6" s="24"/>
    </row>
    <row r="7" spans="1:6" hidden="1" x14ac:dyDescent="0.3">
      <c r="A7" s="98" t="s">
        <v>7</v>
      </c>
      <c r="B7" s="99"/>
      <c r="C7" s="99"/>
      <c r="D7" s="99"/>
      <c r="E7" s="99"/>
      <c r="F7" s="100"/>
    </row>
    <row r="8" spans="1:6" hidden="1" x14ac:dyDescent="0.3">
      <c r="A8" s="12"/>
      <c r="B8" s="28"/>
      <c r="C8" s="13"/>
      <c r="D8" s="13"/>
      <c r="E8" s="13"/>
      <c r="F8" s="27"/>
    </row>
    <row r="9" spans="1:6" hidden="1" x14ac:dyDescent="0.3">
      <c r="A9" s="14"/>
      <c r="B9" s="15" t="s">
        <v>5</v>
      </c>
      <c r="C9" s="16"/>
      <c r="D9" s="16">
        <f>SUM(D8)</f>
        <v>0</v>
      </c>
      <c r="E9" s="16"/>
      <c r="F9" s="17"/>
    </row>
    <row r="10" spans="1:6" x14ac:dyDescent="0.3">
      <c r="A10" s="98" t="s">
        <v>8</v>
      </c>
      <c r="B10" s="99"/>
      <c r="C10" s="99"/>
      <c r="D10" s="99"/>
      <c r="E10" s="99"/>
      <c r="F10" s="100"/>
    </row>
    <row r="11" spans="1:6" ht="25.5" x14ac:dyDescent="0.3">
      <c r="A11" s="12"/>
      <c r="B11" s="25" t="s">
        <v>28</v>
      </c>
      <c r="C11" s="29">
        <v>118500</v>
      </c>
      <c r="D11" s="13">
        <v>1261.8</v>
      </c>
      <c r="E11" s="13">
        <f>C11+D11</f>
        <v>119761.8</v>
      </c>
      <c r="F11" s="37"/>
    </row>
    <row r="12" spans="1:6" ht="25.5" x14ac:dyDescent="0.3">
      <c r="A12" s="12"/>
      <c r="B12" s="34" t="s">
        <v>29</v>
      </c>
      <c r="C12" s="13">
        <v>0</v>
      </c>
      <c r="D12" s="13">
        <v>1427.5</v>
      </c>
      <c r="E12" s="13">
        <f>C12+D12</f>
        <v>1427.5</v>
      </c>
      <c r="F12" s="35" t="s">
        <v>34</v>
      </c>
    </row>
    <row r="13" spans="1:6" s="4" customFormat="1" x14ac:dyDescent="0.3">
      <c r="A13" s="14"/>
      <c r="B13" s="14" t="s">
        <v>5</v>
      </c>
      <c r="C13" s="18"/>
      <c r="D13" s="18">
        <f>SUM(D11:D12)</f>
        <v>2689.3</v>
      </c>
      <c r="E13" s="18"/>
      <c r="F13" s="14"/>
    </row>
    <row r="14" spans="1:6" x14ac:dyDescent="0.3">
      <c r="A14" s="101" t="s">
        <v>6</v>
      </c>
      <c r="B14" s="101"/>
      <c r="C14" s="101"/>
      <c r="D14" s="101"/>
      <c r="E14" s="101"/>
      <c r="F14" s="101"/>
    </row>
    <row r="15" spans="1:6" ht="26.25" x14ac:dyDescent="0.3">
      <c r="A15" s="32" t="s">
        <v>3</v>
      </c>
      <c r="B15" s="36" t="s">
        <v>4</v>
      </c>
      <c r="C15" s="31">
        <v>259904.1</v>
      </c>
      <c r="D15" s="29">
        <v>25.2</v>
      </c>
      <c r="E15" s="31">
        <f>C15+D15</f>
        <v>259929.30000000002</v>
      </c>
      <c r="F15" s="19" t="s">
        <v>37</v>
      </c>
    </row>
    <row r="16" spans="1:6" ht="26.25" x14ac:dyDescent="0.3">
      <c r="A16" s="30" t="s">
        <v>15</v>
      </c>
      <c r="B16" s="25" t="s">
        <v>17</v>
      </c>
      <c r="C16" s="29">
        <v>32897.4</v>
      </c>
      <c r="D16" s="29">
        <v>86.4</v>
      </c>
      <c r="E16" s="29">
        <f>C16+D16</f>
        <v>32983.800000000003</v>
      </c>
      <c r="F16" s="19" t="s">
        <v>32</v>
      </c>
    </row>
    <row r="17" spans="1:6" ht="25.5" x14ac:dyDescent="0.3">
      <c r="A17" s="30" t="s">
        <v>30</v>
      </c>
      <c r="B17" s="38" t="s">
        <v>35</v>
      </c>
      <c r="C17" s="29">
        <v>0</v>
      </c>
      <c r="D17" s="29">
        <v>9.1999999999999993</v>
      </c>
      <c r="E17" s="29">
        <f t="shared" ref="E17:E18" si="0">C17+D17</f>
        <v>9.1999999999999993</v>
      </c>
      <c r="F17" s="25" t="s">
        <v>38</v>
      </c>
    </row>
    <row r="18" spans="1:6" ht="51.75" x14ac:dyDescent="0.3">
      <c r="A18" s="30" t="s">
        <v>31</v>
      </c>
      <c r="B18" s="25" t="s">
        <v>36</v>
      </c>
      <c r="C18" s="29">
        <v>58737.9</v>
      </c>
      <c r="D18" s="29">
        <v>2568.5</v>
      </c>
      <c r="E18" s="29">
        <f t="shared" si="0"/>
        <v>61306.400000000001</v>
      </c>
      <c r="F18" s="19" t="s">
        <v>33</v>
      </c>
    </row>
    <row r="19" spans="1:6" s="3" customFormat="1" x14ac:dyDescent="0.3">
      <c r="A19" s="20"/>
      <c r="B19" s="15" t="s">
        <v>5</v>
      </c>
      <c r="C19" s="18"/>
      <c r="D19" s="18">
        <f>SUM(D15:D18)</f>
        <v>2689.3</v>
      </c>
      <c r="E19" s="18"/>
      <c r="F19" s="21"/>
    </row>
    <row r="20" spans="1:6" x14ac:dyDescent="0.3">
      <c r="A20" s="22" t="s">
        <v>20</v>
      </c>
      <c r="B20" s="22"/>
      <c r="C20" s="22"/>
      <c r="D20" s="104" t="s">
        <v>21</v>
      </c>
      <c r="E20" s="105"/>
      <c r="F20" s="106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</sheetData>
  <mergeCells count="6">
    <mergeCell ref="D20:F20"/>
    <mergeCell ref="A2:F2"/>
    <mergeCell ref="A5:F5"/>
    <mergeCell ref="A7:F7"/>
    <mergeCell ref="A10:F10"/>
    <mergeCell ref="A14:F14"/>
  </mergeCells>
  <hyperlinks>
    <hyperlink ref="D20" r:id="rId1"/>
    <hyperlink ref="C6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"/>
  <sheetViews>
    <sheetView zoomScale="145" zoomScaleNormal="145" workbookViewId="0">
      <pane ySplit="4" topLeftCell="A5" activePane="bottomLeft" state="frozen"/>
      <selection pane="bottomLeft" activeCell="D14" sqref="D14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94" t="s">
        <v>10</v>
      </c>
      <c r="B2" s="94"/>
      <c r="C2" s="94"/>
      <c r="D2" s="94"/>
      <c r="E2" s="94"/>
      <c r="F2" s="94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11</v>
      </c>
      <c r="D4" s="9" t="s">
        <v>12</v>
      </c>
      <c r="E4" s="9" t="s">
        <v>13</v>
      </c>
      <c r="F4" s="9" t="s">
        <v>2</v>
      </c>
    </row>
    <row r="5" spans="1:6" x14ac:dyDescent="0.3">
      <c r="A5" s="95" t="s">
        <v>41</v>
      </c>
      <c r="B5" s="96"/>
      <c r="C5" s="96"/>
      <c r="D5" s="96"/>
      <c r="E5" s="96"/>
      <c r="F5" s="97"/>
    </row>
    <row r="6" spans="1:6" x14ac:dyDescent="0.3">
      <c r="A6" s="10" t="s">
        <v>9</v>
      </c>
      <c r="B6" s="11"/>
      <c r="C6" s="23" t="s">
        <v>26</v>
      </c>
      <c r="D6" s="11"/>
      <c r="E6" s="11"/>
      <c r="F6" s="24"/>
    </row>
    <row r="7" spans="1:6" hidden="1" x14ac:dyDescent="0.3">
      <c r="A7" s="98" t="s">
        <v>7</v>
      </c>
      <c r="B7" s="99"/>
      <c r="C7" s="99"/>
      <c r="D7" s="99"/>
      <c r="E7" s="99"/>
      <c r="F7" s="100"/>
    </row>
    <row r="8" spans="1:6" hidden="1" x14ac:dyDescent="0.3">
      <c r="A8" s="12"/>
      <c r="B8" s="28"/>
      <c r="C8" s="13"/>
      <c r="D8" s="13"/>
      <c r="E8" s="13"/>
      <c r="F8" s="27"/>
    </row>
    <row r="9" spans="1:6" hidden="1" x14ac:dyDescent="0.3">
      <c r="A9" s="14"/>
      <c r="B9" s="15" t="s">
        <v>5</v>
      </c>
      <c r="C9" s="16"/>
      <c r="D9" s="16">
        <f>SUM(D8)</f>
        <v>0</v>
      </c>
      <c r="E9" s="16"/>
      <c r="F9" s="17"/>
    </row>
    <row r="10" spans="1:6" x14ac:dyDescent="0.3">
      <c r="A10" s="98" t="s">
        <v>8</v>
      </c>
      <c r="B10" s="99"/>
      <c r="C10" s="99"/>
      <c r="D10" s="99"/>
      <c r="E10" s="99"/>
      <c r="F10" s="100"/>
    </row>
    <row r="11" spans="1:6" ht="25.5" x14ac:dyDescent="0.3">
      <c r="A11" s="12"/>
      <c r="B11" s="25" t="s">
        <v>28</v>
      </c>
      <c r="C11" s="29">
        <v>119761.8</v>
      </c>
      <c r="D11" s="13">
        <v>1303.2</v>
      </c>
      <c r="E11" s="13">
        <f>C11+D11</f>
        <v>121065</v>
      </c>
      <c r="F11" s="37"/>
    </row>
    <row r="12" spans="1:6" s="4" customFormat="1" x14ac:dyDescent="0.3">
      <c r="A12" s="14"/>
      <c r="B12" s="14" t="s">
        <v>5</v>
      </c>
      <c r="C12" s="18"/>
      <c r="D12" s="18">
        <f>SUM(D11:D11)</f>
        <v>1303.2</v>
      </c>
      <c r="E12" s="18"/>
      <c r="F12" s="14"/>
    </row>
    <row r="13" spans="1:6" x14ac:dyDescent="0.3">
      <c r="A13" s="101" t="s">
        <v>6</v>
      </c>
      <c r="B13" s="101"/>
      <c r="C13" s="101"/>
      <c r="D13" s="101"/>
      <c r="E13" s="101"/>
      <c r="F13" s="101"/>
    </row>
    <row r="14" spans="1:6" s="40" customFormat="1" ht="57" customHeight="1" x14ac:dyDescent="0.3">
      <c r="A14" s="41" t="s">
        <v>3</v>
      </c>
      <c r="B14" s="36" t="s">
        <v>4</v>
      </c>
      <c r="C14" s="33">
        <v>259929.3</v>
      </c>
      <c r="D14" s="13">
        <v>-58.6</v>
      </c>
      <c r="E14" s="13">
        <f>C14+D14</f>
        <v>259870.69999999998</v>
      </c>
      <c r="F14" s="113" t="s">
        <v>40</v>
      </c>
    </row>
    <row r="15" spans="1:6" s="40" customFormat="1" ht="63.75" customHeight="1" x14ac:dyDescent="0.3">
      <c r="A15" s="111" t="s">
        <v>15</v>
      </c>
      <c r="B15" s="109" t="s">
        <v>17</v>
      </c>
      <c r="C15" s="107">
        <v>32983.800000000003</v>
      </c>
      <c r="D15" s="42">
        <v>58.6</v>
      </c>
      <c r="E15" s="107">
        <f>C15+D15+D16</f>
        <v>34345.599999999999</v>
      </c>
      <c r="F15" s="114"/>
    </row>
    <row r="16" spans="1:6" ht="63.75" x14ac:dyDescent="0.3">
      <c r="A16" s="112"/>
      <c r="B16" s="110"/>
      <c r="C16" s="108"/>
      <c r="D16" s="29">
        <v>1303.2</v>
      </c>
      <c r="E16" s="108"/>
      <c r="F16" s="39" t="s">
        <v>39</v>
      </c>
    </row>
    <row r="17" spans="1:6" s="3" customFormat="1" x14ac:dyDescent="0.3">
      <c r="A17" s="20"/>
      <c r="B17" s="15" t="s">
        <v>5</v>
      </c>
      <c r="C17" s="18"/>
      <c r="D17" s="18">
        <f>SUM(D16:D16)</f>
        <v>1303.2</v>
      </c>
      <c r="E17" s="18"/>
      <c r="F17" s="21"/>
    </row>
    <row r="18" spans="1:6" x14ac:dyDescent="0.3">
      <c r="A18" s="22" t="s">
        <v>20</v>
      </c>
      <c r="B18" s="22"/>
      <c r="C18" s="22"/>
      <c r="D18" s="104" t="s">
        <v>21</v>
      </c>
      <c r="E18" s="105"/>
      <c r="F18" s="106"/>
    </row>
    <row r="19" spans="1:6" x14ac:dyDescent="0.3">
      <c r="A19" s="5"/>
      <c r="B19" s="6"/>
      <c r="C19" s="7"/>
      <c r="D19" s="7"/>
      <c r="E19" s="7"/>
      <c r="F19" s="6"/>
    </row>
    <row r="20" spans="1:6" x14ac:dyDescent="0.3">
      <c r="A20" s="5"/>
      <c r="B20" s="6"/>
      <c r="C20" s="7"/>
      <c r="D20" s="7"/>
      <c r="E20" s="7"/>
      <c r="F20" s="6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</sheetData>
  <mergeCells count="11">
    <mergeCell ref="A2:F2"/>
    <mergeCell ref="A5:F5"/>
    <mergeCell ref="A7:F7"/>
    <mergeCell ref="A10:F10"/>
    <mergeCell ref="A13:F13"/>
    <mergeCell ref="D18:F18"/>
    <mergeCell ref="A15:A16"/>
    <mergeCell ref="B15:B16"/>
    <mergeCell ref="C15:C16"/>
    <mergeCell ref="E15:E16"/>
    <mergeCell ref="F14:F15"/>
  </mergeCells>
  <hyperlinks>
    <hyperlink ref="D18" r:id="rId1"/>
    <hyperlink ref="C6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"/>
  <sheetViews>
    <sheetView zoomScale="145" zoomScaleNormal="145" workbookViewId="0">
      <pane ySplit="4" topLeftCell="A5" activePane="bottomLeft" state="frozen"/>
      <selection pane="bottomLeft" activeCell="D17" sqref="D17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4.5703125" style="1" customWidth="1"/>
    <col min="4" max="4" width="11.71093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94" t="s">
        <v>10</v>
      </c>
      <c r="B2" s="94"/>
      <c r="C2" s="94"/>
      <c r="D2" s="94"/>
      <c r="E2" s="94"/>
      <c r="F2" s="94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11</v>
      </c>
      <c r="D4" s="9" t="s">
        <v>12</v>
      </c>
      <c r="E4" s="9" t="s">
        <v>13</v>
      </c>
      <c r="F4" s="9" t="s">
        <v>2</v>
      </c>
    </row>
    <row r="5" spans="1:6" x14ac:dyDescent="0.3">
      <c r="A5" s="95" t="s">
        <v>49</v>
      </c>
      <c r="B5" s="96"/>
      <c r="C5" s="96"/>
      <c r="D5" s="96"/>
      <c r="E5" s="96"/>
      <c r="F5" s="97"/>
    </row>
    <row r="6" spans="1:6" x14ac:dyDescent="0.3">
      <c r="A6" s="10" t="s">
        <v>9</v>
      </c>
      <c r="B6" s="11"/>
      <c r="C6" s="23" t="s">
        <v>26</v>
      </c>
      <c r="D6" s="11"/>
      <c r="E6" s="11"/>
      <c r="F6" s="24"/>
    </row>
    <row r="7" spans="1:6" x14ac:dyDescent="0.3">
      <c r="A7" s="98" t="s">
        <v>7</v>
      </c>
      <c r="B7" s="99"/>
      <c r="C7" s="99"/>
      <c r="D7" s="99"/>
      <c r="E7" s="99"/>
      <c r="F7" s="100"/>
    </row>
    <row r="8" spans="1:6" x14ac:dyDescent="0.3">
      <c r="A8" s="12"/>
      <c r="B8" s="28" t="s">
        <v>42</v>
      </c>
      <c r="C8" s="13">
        <v>261382.6</v>
      </c>
      <c r="D8" s="13">
        <v>9083.9</v>
      </c>
      <c r="E8" s="13">
        <f>C8+D8</f>
        <v>270466.5</v>
      </c>
      <c r="F8" s="27"/>
    </row>
    <row r="9" spans="1:6" x14ac:dyDescent="0.3">
      <c r="A9" s="14"/>
      <c r="B9" s="15" t="s">
        <v>5</v>
      </c>
      <c r="C9" s="16"/>
      <c r="D9" s="16">
        <f>SUM(D8)</f>
        <v>9083.9</v>
      </c>
      <c r="E9" s="16"/>
      <c r="F9" s="17"/>
    </row>
    <row r="10" spans="1:6" ht="18.75" hidden="1" customHeight="1" x14ac:dyDescent="0.3">
      <c r="A10" s="98" t="s">
        <v>8</v>
      </c>
      <c r="B10" s="99"/>
      <c r="C10" s="99"/>
      <c r="D10" s="99"/>
      <c r="E10" s="99"/>
      <c r="F10" s="100"/>
    </row>
    <row r="11" spans="1:6" ht="25.5" hidden="1" x14ac:dyDescent="0.3">
      <c r="A11" s="12"/>
      <c r="B11" s="25" t="s">
        <v>28</v>
      </c>
      <c r="C11" s="29"/>
      <c r="D11" s="13"/>
      <c r="E11" s="13"/>
      <c r="F11" s="37"/>
    </row>
    <row r="12" spans="1:6" s="4" customFormat="1" hidden="1" x14ac:dyDescent="0.3">
      <c r="A12" s="14"/>
      <c r="B12" s="14" t="s">
        <v>5</v>
      </c>
      <c r="C12" s="18"/>
      <c r="D12" s="18">
        <f>SUM(D11:D11)</f>
        <v>0</v>
      </c>
      <c r="E12" s="18"/>
      <c r="F12" s="14"/>
    </row>
    <row r="13" spans="1:6" x14ac:dyDescent="0.3">
      <c r="A13" s="101" t="s">
        <v>6</v>
      </c>
      <c r="B13" s="101"/>
      <c r="C13" s="101"/>
      <c r="D13" s="101"/>
      <c r="E13" s="101"/>
      <c r="F13" s="101"/>
    </row>
    <row r="14" spans="1:6" s="40" customFormat="1" ht="38.25" x14ac:dyDescent="0.3">
      <c r="A14" s="41" t="s">
        <v>43</v>
      </c>
      <c r="B14" s="46" t="s">
        <v>44</v>
      </c>
      <c r="C14" s="43">
        <v>2402.6</v>
      </c>
      <c r="D14" s="13">
        <v>2000</v>
      </c>
      <c r="E14" s="13">
        <f>C14+D14</f>
        <v>4402.6000000000004</v>
      </c>
      <c r="F14" s="25" t="s">
        <v>45</v>
      </c>
    </row>
    <row r="15" spans="1:6" s="40" customFormat="1" ht="51" customHeight="1" x14ac:dyDescent="0.3">
      <c r="A15" s="30" t="s">
        <v>15</v>
      </c>
      <c r="B15" s="25" t="s">
        <v>17</v>
      </c>
      <c r="C15" s="29">
        <v>34345.599999999999</v>
      </c>
      <c r="D15" s="13">
        <v>5993.7</v>
      </c>
      <c r="E15" s="29">
        <f>C15+D15</f>
        <v>40339.299999999996</v>
      </c>
      <c r="F15" s="25" t="s">
        <v>47</v>
      </c>
    </row>
    <row r="16" spans="1:6" s="40" customFormat="1" ht="25.5" x14ac:dyDescent="0.3">
      <c r="A16" s="30" t="s">
        <v>14</v>
      </c>
      <c r="B16" s="47" t="s">
        <v>16</v>
      </c>
      <c r="C16" s="29">
        <v>117556.3</v>
      </c>
      <c r="D16" s="13">
        <v>66</v>
      </c>
      <c r="E16" s="29">
        <f>C16+D16</f>
        <v>117622.3</v>
      </c>
      <c r="F16" s="25" t="s">
        <v>46</v>
      </c>
    </row>
    <row r="17" spans="1:6" ht="53.25" customHeight="1" x14ac:dyDescent="0.3">
      <c r="A17" s="30" t="s">
        <v>31</v>
      </c>
      <c r="B17" s="48" t="s">
        <v>36</v>
      </c>
      <c r="C17" s="49">
        <v>61306.400000000001</v>
      </c>
      <c r="D17" s="44">
        <v>1024.2</v>
      </c>
      <c r="E17" s="44">
        <f>C17+D17</f>
        <v>62330.6</v>
      </c>
      <c r="F17" s="25" t="s">
        <v>48</v>
      </c>
    </row>
    <row r="18" spans="1:6" s="3" customFormat="1" x14ac:dyDescent="0.3">
      <c r="A18" s="20"/>
      <c r="B18" s="15" t="s">
        <v>5</v>
      </c>
      <c r="C18" s="18"/>
      <c r="D18" s="18">
        <f>SUM(D14:D17)</f>
        <v>9083.9</v>
      </c>
      <c r="E18" s="18"/>
      <c r="F18" s="21"/>
    </row>
    <row r="19" spans="1:6" x14ac:dyDescent="0.3">
      <c r="A19" s="22" t="s">
        <v>20</v>
      </c>
      <c r="B19" s="22"/>
      <c r="C19" s="22"/>
      <c r="D19" s="104" t="s">
        <v>21</v>
      </c>
      <c r="E19" s="105"/>
      <c r="F19" s="106"/>
    </row>
    <row r="20" spans="1:6" x14ac:dyDescent="0.3">
      <c r="A20" s="5"/>
      <c r="B20" s="6"/>
      <c r="C20" s="7"/>
      <c r="D20" s="7"/>
      <c r="E20" s="7"/>
      <c r="F20" s="6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</sheetData>
  <mergeCells count="6">
    <mergeCell ref="D19:F19"/>
    <mergeCell ref="A2:F2"/>
    <mergeCell ref="A5:F5"/>
    <mergeCell ref="A7:F7"/>
    <mergeCell ref="A10:F10"/>
    <mergeCell ref="A13:F13"/>
  </mergeCells>
  <hyperlinks>
    <hyperlink ref="D19" r:id="rId1"/>
    <hyperlink ref="C6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"/>
  <sheetViews>
    <sheetView zoomScale="145" zoomScaleNormal="145" workbookViewId="0">
      <pane ySplit="4" topLeftCell="A5" activePane="bottomLeft" state="frozen"/>
      <selection pane="bottomLeft" activeCell="F15" sqref="F15"/>
    </sheetView>
  </sheetViews>
  <sheetFormatPr defaultRowHeight="16.5" x14ac:dyDescent="0.3"/>
  <cols>
    <col min="1" max="1" width="7.140625" style="1" customWidth="1"/>
    <col min="2" max="2" width="29.5703125" style="1" customWidth="1"/>
    <col min="3" max="3" width="13.140625" style="1" customWidth="1"/>
    <col min="4" max="4" width="10.855468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94" t="s">
        <v>10</v>
      </c>
      <c r="B2" s="94"/>
      <c r="C2" s="94"/>
      <c r="D2" s="94"/>
      <c r="E2" s="94"/>
      <c r="F2" s="94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11</v>
      </c>
      <c r="D4" s="9" t="s">
        <v>12</v>
      </c>
      <c r="E4" s="9" t="s">
        <v>13</v>
      </c>
      <c r="F4" s="9" t="s">
        <v>2</v>
      </c>
    </row>
    <row r="5" spans="1:6" x14ac:dyDescent="0.3">
      <c r="A5" s="95" t="s">
        <v>50</v>
      </c>
      <c r="B5" s="96"/>
      <c r="C5" s="96"/>
      <c r="D5" s="96"/>
      <c r="E5" s="96"/>
      <c r="F5" s="97"/>
    </row>
    <row r="6" spans="1:6" x14ac:dyDescent="0.3">
      <c r="A6" s="10" t="s">
        <v>9</v>
      </c>
      <c r="B6" s="11"/>
      <c r="C6" s="23" t="s">
        <v>26</v>
      </c>
      <c r="D6" s="11"/>
      <c r="E6" s="11"/>
      <c r="F6" s="24"/>
    </row>
    <row r="7" spans="1:6" x14ac:dyDescent="0.3">
      <c r="A7" s="98" t="s">
        <v>7</v>
      </c>
      <c r="B7" s="99"/>
      <c r="C7" s="99"/>
      <c r="D7" s="99"/>
      <c r="E7" s="99"/>
      <c r="F7" s="100"/>
    </row>
    <row r="8" spans="1:6" x14ac:dyDescent="0.3">
      <c r="A8" s="12"/>
      <c r="B8" s="28" t="s">
        <v>42</v>
      </c>
      <c r="C8" s="13">
        <v>270466.5</v>
      </c>
      <c r="D8" s="13">
        <v>11200</v>
      </c>
      <c r="E8" s="13">
        <f>C8+D8</f>
        <v>281666.5</v>
      </c>
      <c r="F8" s="27"/>
    </row>
    <row r="9" spans="1:6" x14ac:dyDescent="0.3">
      <c r="A9" s="14"/>
      <c r="B9" s="15" t="s">
        <v>5</v>
      </c>
      <c r="C9" s="16"/>
      <c r="D9" s="16">
        <f>SUM(D8)</f>
        <v>11200</v>
      </c>
      <c r="E9" s="16"/>
      <c r="F9" s="17"/>
    </row>
    <row r="10" spans="1:6" ht="18.75" hidden="1" customHeight="1" x14ac:dyDescent="0.3">
      <c r="A10" s="98" t="s">
        <v>8</v>
      </c>
      <c r="B10" s="99"/>
      <c r="C10" s="99"/>
      <c r="D10" s="99"/>
      <c r="E10" s="99"/>
      <c r="F10" s="100"/>
    </row>
    <row r="11" spans="1:6" ht="25.5" hidden="1" x14ac:dyDescent="0.3">
      <c r="A11" s="12"/>
      <c r="B11" s="25" t="s">
        <v>28</v>
      </c>
      <c r="C11" s="29"/>
      <c r="D11" s="13"/>
      <c r="E11" s="13"/>
      <c r="F11" s="37"/>
    </row>
    <row r="12" spans="1:6" s="4" customFormat="1" hidden="1" x14ac:dyDescent="0.3">
      <c r="A12" s="14"/>
      <c r="B12" s="14" t="s">
        <v>5</v>
      </c>
      <c r="C12" s="18"/>
      <c r="D12" s="18">
        <f>SUM(D11:D11)</f>
        <v>0</v>
      </c>
      <c r="E12" s="18"/>
      <c r="F12" s="14"/>
    </row>
    <row r="13" spans="1:6" x14ac:dyDescent="0.3">
      <c r="A13" s="101" t="s">
        <v>6</v>
      </c>
      <c r="B13" s="101"/>
      <c r="C13" s="101"/>
      <c r="D13" s="101"/>
      <c r="E13" s="101"/>
      <c r="F13" s="101"/>
    </row>
    <row r="14" spans="1:6" s="40" customFormat="1" ht="25.5" x14ac:dyDescent="0.3">
      <c r="A14" s="30" t="s">
        <v>15</v>
      </c>
      <c r="B14" s="25" t="s">
        <v>17</v>
      </c>
      <c r="C14" s="29">
        <v>40339.300000000003</v>
      </c>
      <c r="D14" s="13">
        <v>3200</v>
      </c>
      <c r="E14" s="29">
        <f>C14+D14</f>
        <v>43539.3</v>
      </c>
      <c r="F14" s="25" t="s">
        <v>54</v>
      </c>
    </row>
    <row r="15" spans="1:6" s="40" customFormat="1" ht="26.25" x14ac:dyDescent="0.3">
      <c r="A15" s="30" t="s">
        <v>51</v>
      </c>
      <c r="B15" s="26" t="s">
        <v>52</v>
      </c>
      <c r="C15" s="29">
        <v>8707.2000000000007</v>
      </c>
      <c r="D15" s="13">
        <v>8000</v>
      </c>
      <c r="E15" s="29">
        <f>C15+D15</f>
        <v>16707.2</v>
      </c>
      <c r="F15" s="45" t="s">
        <v>53</v>
      </c>
    </row>
    <row r="16" spans="1:6" s="3" customFormat="1" x14ac:dyDescent="0.3">
      <c r="A16" s="20"/>
      <c r="B16" s="15" t="s">
        <v>5</v>
      </c>
      <c r="C16" s="18"/>
      <c r="D16" s="18">
        <f>SUM(D14:D15)</f>
        <v>11200</v>
      </c>
      <c r="E16" s="18"/>
      <c r="F16" s="21"/>
    </row>
    <row r="17" spans="1:6" x14ac:dyDescent="0.3">
      <c r="A17" s="22" t="s">
        <v>20</v>
      </c>
      <c r="B17" s="22"/>
      <c r="C17" s="22"/>
      <c r="D17" s="104" t="s">
        <v>21</v>
      </c>
      <c r="E17" s="105"/>
      <c r="F17" s="106"/>
    </row>
    <row r="18" spans="1:6" x14ac:dyDescent="0.3">
      <c r="A18" s="5"/>
      <c r="B18" s="6"/>
      <c r="C18" s="7"/>
      <c r="D18" s="7"/>
      <c r="E18" s="7"/>
      <c r="F18" s="6"/>
    </row>
    <row r="19" spans="1:6" x14ac:dyDescent="0.3">
      <c r="A19" s="5"/>
      <c r="B19" s="6"/>
      <c r="C19" s="7"/>
      <c r="D19" s="7"/>
      <c r="E19" s="7"/>
      <c r="F19" s="6"/>
    </row>
    <row r="20" spans="1:6" x14ac:dyDescent="0.3">
      <c r="A20" s="5"/>
      <c r="B20" s="6"/>
      <c r="C20" s="7"/>
      <c r="D20" s="7"/>
      <c r="E20" s="7"/>
      <c r="F20" s="6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</sheetData>
  <mergeCells count="6">
    <mergeCell ref="D17:F17"/>
    <mergeCell ref="A2:F2"/>
    <mergeCell ref="A5:F5"/>
    <mergeCell ref="A7:F7"/>
    <mergeCell ref="A10:F10"/>
    <mergeCell ref="A13:F13"/>
  </mergeCells>
  <hyperlinks>
    <hyperlink ref="D17" r:id="rId1"/>
    <hyperlink ref="C6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zoomScale="145" zoomScaleNormal="145" workbookViewId="0">
      <pane ySplit="4" topLeftCell="A5" activePane="bottomLeft" state="frozen"/>
      <selection pane="bottomLeft" activeCell="F8" sqref="F8"/>
    </sheetView>
  </sheetViews>
  <sheetFormatPr defaultRowHeight="16.5" x14ac:dyDescent="0.3"/>
  <cols>
    <col min="1" max="1" width="7.140625" style="1" customWidth="1"/>
    <col min="2" max="2" width="31" style="1" customWidth="1"/>
    <col min="3" max="3" width="13.140625" style="1" customWidth="1"/>
    <col min="4" max="4" width="10.855468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94" t="s">
        <v>10</v>
      </c>
      <c r="B2" s="94"/>
      <c r="C2" s="94"/>
      <c r="D2" s="94"/>
      <c r="E2" s="94"/>
      <c r="F2" s="94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11</v>
      </c>
      <c r="D4" s="9" t="s">
        <v>12</v>
      </c>
      <c r="E4" s="9" t="s">
        <v>13</v>
      </c>
      <c r="F4" s="9" t="s">
        <v>2</v>
      </c>
    </row>
    <row r="5" spans="1:6" x14ac:dyDescent="0.3">
      <c r="A5" s="95" t="s">
        <v>55</v>
      </c>
      <c r="B5" s="96"/>
      <c r="C5" s="96"/>
      <c r="D5" s="96"/>
      <c r="E5" s="96"/>
      <c r="F5" s="97"/>
    </row>
    <row r="6" spans="1:6" x14ac:dyDescent="0.3">
      <c r="A6" s="10" t="s">
        <v>9</v>
      </c>
      <c r="B6" s="11"/>
      <c r="C6" s="23" t="s">
        <v>26</v>
      </c>
      <c r="D6" s="11"/>
      <c r="E6" s="11"/>
      <c r="F6" s="24"/>
    </row>
    <row r="7" spans="1:6" x14ac:dyDescent="0.3">
      <c r="A7" s="98" t="s">
        <v>7</v>
      </c>
      <c r="B7" s="99"/>
      <c r="C7" s="99"/>
      <c r="D7" s="99"/>
      <c r="E7" s="99"/>
      <c r="F7" s="100"/>
    </row>
    <row r="8" spans="1:6" x14ac:dyDescent="0.3">
      <c r="A8" s="57"/>
      <c r="B8" s="28" t="s">
        <v>42</v>
      </c>
      <c r="C8" s="58">
        <v>281666.5</v>
      </c>
      <c r="D8" s="13">
        <v>3991</v>
      </c>
      <c r="E8" s="13">
        <f>C8+D8</f>
        <v>285657.5</v>
      </c>
      <c r="F8" s="27"/>
    </row>
    <row r="9" spans="1:6" ht="38.25" x14ac:dyDescent="0.3">
      <c r="A9" s="12"/>
      <c r="B9" s="34" t="s">
        <v>68</v>
      </c>
      <c r="C9" s="62">
        <v>0</v>
      </c>
      <c r="D9" s="56">
        <v>120000</v>
      </c>
      <c r="E9" s="13">
        <f>C9+D9</f>
        <v>120000</v>
      </c>
      <c r="F9" s="52" t="s">
        <v>66</v>
      </c>
    </row>
    <row r="10" spans="1:6" x14ac:dyDescent="0.3">
      <c r="A10" s="59"/>
      <c r="B10" s="60" t="s">
        <v>5</v>
      </c>
      <c r="C10" s="61"/>
      <c r="D10" s="16">
        <f>SUM(D8:D9)</f>
        <v>123991</v>
      </c>
      <c r="E10" s="16"/>
      <c r="F10" s="17"/>
    </row>
    <row r="11" spans="1:6" ht="18.75" hidden="1" customHeight="1" x14ac:dyDescent="0.3">
      <c r="A11" s="98" t="s">
        <v>8</v>
      </c>
      <c r="B11" s="99"/>
      <c r="C11" s="99"/>
      <c r="D11" s="99"/>
      <c r="E11" s="99"/>
      <c r="F11" s="100"/>
    </row>
    <row r="12" spans="1:6" ht="25.5" hidden="1" x14ac:dyDescent="0.3">
      <c r="A12" s="12"/>
      <c r="B12" s="25" t="s">
        <v>28</v>
      </c>
      <c r="C12" s="29"/>
      <c r="D12" s="13"/>
      <c r="E12" s="13"/>
      <c r="F12" s="37"/>
    </row>
    <row r="13" spans="1:6" s="4" customFormat="1" hidden="1" x14ac:dyDescent="0.3">
      <c r="A13" s="14"/>
      <c r="B13" s="14" t="s">
        <v>5</v>
      </c>
      <c r="C13" s="18"/>
      <c r="D13" s="18">
        <f>SUM(D12:D12)</f>
        <v>0</v>
      </c>
      <c r="E13" s="18"/>
      <c r="F13" s="14"/>
    </row>
    <row r="14" spans="1:6" x14ac:dyDescent="0.3">
      <c r="A14" s="101" t="s">
        <v>6</v>
      </c>
      <c r="B14" s="101"/>
      <c r="C14" s="101"/>
      <c r="D14" s="101"/>
      <c r="E14" s="101"/>
      <c r="F14" s="101"/>
    </row>
    <row r="15" spans="1:6" s="40" customFormat="1" ht="51.75" x14ac:dyDescent="0.3">
      <c r="A15" s="30" t="s">
        <v>56</v>
      </c>
      <c r="B15" s="51" t="s">
        <v>59</v>
      </c>
      <c r="C15" s="29">
        <v>11269</v>
      </c>
      <c r="D15" s="13">
        <v>194.8</v>
      </c>
      <c r="E15" s="29">
        <f>C15+D15</f>
        <v>11463.8</v>
      </c>
      <c r="F15" s="25" t="s">
        <v>62</v>
      </c>
    </row>
    <row r="16" spans="1:6" s="40" customFormat="1" ht="38.25" x14ac:dyDescent="0.3">
      <c r="A16" s="30" t="s">
        <v>57</v>
      </c>
      <c r="B16" s="47" t="s">
        <v>61</v>
      </c>
      <c r="C16" s="29">
        <v>0</v>
      </c>
      <c r="D16" s="13">
        <v>997</v>
      </c>
      <c r="E16" s="29">
        <f t="shared" ref="E16:E18" si="0">C16+D16</f>
        <v>997</v>
      </c>
      <c r="F16" s="25" t="s">
        <v>64</v>
      </c>
    </row>
    <row r="17" spans="1:6" s="40" customFormat="1" ht="25.5" x14ac:dyDescent="0.3">
      <c r="A17" s="30" t="s">
        <v>58</v>
      </c>
      <c r="B17" s="47" t="s">
        <v>60</v>
      </c>
      <c r="C17" s="29">
        <v>2440.8000000000002</v>
      </c>
      <c r="D17" s="13">
        <v>99.2</v>
      </c>
      <c r="E17" s="29">
        <f t="shared" si="0"/>
        <v>2540</v>
      </c>
      <c r="F17" s="25" t="s">
        <v>63</v>
      </c>
    </row>
    <row r="18" spans="1:6" s="40" customFormat="1" ht="38.25" x14ac:dyDescent="0.3">
      <c r="A18" s="30" t="s">
        <v>3</v>
      </c>
      <c r="B18" s="55" t="s">
        <v>67</v>
      </c>
      <c r="C18" s="53">
        <v>259908.3</v>
      </c>
      <c r="D18" s="13">
        <v>120000</v>
      </c>
      <c r="E18" s="29">
        <f t="shared" si="0"/>
        <v>379908.3</v>
      </c>
      <c r="F18" s="52" t="s">
        <v>66</v>
      </c>
    </row>
    <row r="19" spans="1:6" s="40" customFormat="1" ht="38.25" x14ac:dyDescent="0.3">
      <c r="A19" s="50" t="s">
        <v>43</v>
      </c>
      <c r="B19" s="54" t="s">
        <v>44</v>
      </c>
      <c r="C19" s="29">
        <v>4402.6000000000004</v>
      </c>
      <c r="D19" s="13">
        <v>2700</v>
      </c>
      <c r="E19" s="29">
        <f>C19+D19</f>
        <v>7102.6</v>
      </c>
      <c r="F19" s="25" t="s">
        <v>65</v>
      </c>
    </row>
    <row r="20" spans="1:6" s="3" customFormat="1" x14ac:dyDescent="0.3">
      <c r="A20" s="20"/>
      <c r="B20" s="15" t="s">
        <v>5</v>
      </c>
      <c r="C20" s="18"/>
      <c r="D20" s="18">
        <f>SUM(D15:D19)</f>
        <v>123991</v>
      </c>
      <c r="E20" s="18"/>
      <c r="F20" s="21"/>
    </row>
    <row r="21" spans="1:6" x14ac:dyDescent="0.3">
      <c r="A21" s="22" t="s">
        <v>20</v>
      </c>
      <c r="B21" s="22"/>
      <c r="C21" s="22"/>
      <c r="D21" s="104" t="s">
        <v>21</v>
      </c>
      <c r="E21" s="105"/>
      <c r="F21" s="10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</sheetData>
  <mergeCells count="6">
    <mergeCell ref="D21:F21"/>
    <mergeCell ref="A2:F2"/>
    <mergeCell ref="A5:F5"/>
    <mergeCell ref="A7:F7"/>
    <mergeCell ref="A11:F11"/>
    <mergeCell ref="A14:F14"/>
  </mergeCells>
  <hyperlinks>
    <hyperlink ref="D21" r:id="rId1"/>
    <hyperlink ref="C6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"/>
  <sheetViews>
    <sheetView zoomScale="145" zoomScaleNormal="145" workbookViewId="0">
      <pane ySplit="4" topLeftCell="A5" activePane="bottomLeft" state="frozen"/>
      <selection pane="bottomLeft" activeCell="E22" sqref="E22"/>
    </sheetView>
  </sheetViews>
  <sheetFormatPr defaultRowHeight="16.5" x14ac:dyDescent="0.3"/>
  <cols>
    <col min="1" max="1" width="7.140625" style="1" customWidth="1"/>
    <col min="2" max="2" width="31" style="1" customWidth="1"/>
    <col min="3" max="3" width="13.140625" style="1" customWidth="1"/>
    <col min="4" max="4" width="10.855468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94" t="s">
        <v>10</v>
      </c>
      <c r="B2" s="94"/>
      <c r="C2" s="94"/>
      <c r="D2" s="94"/>
      <c r="E2" s="94"/>
      <c r="F2" s="94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11</v>
      </c>
      <c r="D4" s="9" t="s">
        <v>12</v>
      </c>
      <c r="E4" s="9" t="s">
        <v>13</v>
      </c>
      <c r="F4" s="9" t="s">
        <v>2</v>
      </c>
    </row>
    <row r="5" spans="1:6" x14ac:dyDescent="0.3">
      <c r="A5" s="95" t="s">
        <v>69</v>
      </c>
      <c r="B5" s="96"/>
      <c r="C5" s="96"/>
      <c r="D5" s="96"/>
      <c r="E5" s="96"/>
      <c r="F5" s="97"/>
    </row>
    <row r="6" spans="1:6" x14ac:dyDescent="0.3">
      <c r="A6" s="10" t="s">
        <v>9</v>
      </c>
      <c r="B6" s="11"/>
      <c r="C6" s="23" t="s">
        <v>26</v>
      </c>
      <c r="D6" s="11"/>
      <c r="E6" s="11"/>
      <c r="F6" s="24"/>
    </row>
    <row r="7" spans="1:6" x14ac:dyDescent="0.3">
      <c r="A7" s="98" t="s">
        <v>7</v>
      </c>
      <c r="B7" s="99"/>
      <c r="C7" s="99"/>
      <c r="D7" s="99"/>
      <c r="E7" s="99"/>
      <c r="F7" s="100"/>
    </row>
    <row r="8" spans="1:6" x14ac:dyDescent="0.3">
      <c r="A8" s="12"/>
      <c r="B8" s="65" t="s">
        <v>42</v>
      </c>
      <c r="C8" s="13">
        <v>285657.5</v>
      </c>
      <c r="D8" s="13">
        <v>439</v>
      </c>
      <c r="E8" s="13">
        <f>C8+D8</f>
        <v>286096.5</v>
      </c>
      <c r="F8" s="27"/>
    </row>
    <row r="9" spans="1:6" x14ac:dyDescent="0.3">
      <c r="A9" s="14"/>
      <c r="B9" s="15" t="s">
        <v>5</v>
      </c>
      <c r="C9" s="16"/>
      <c r="D9" s="16">
        <f>SUM(D8:D8)</f>
        <v>439</v>
      </c>
      <c r="E9" s="16"/>
      <c r="F9" s="17"/>
    </row>
    <row r="10" spans="1:6" ht="18.75" hidden="1" customHeight="1" x14ac:dyDescent="0.3">
      <c r="A10" s="98" t="s">
        <v>8</v>
      </c>
      <c r="B10" s="99"/>
      <c r="C10" s="99"/>
      <c r="D10" s="99"/>
      <c r="E10" s="99"/>
      <c r="F10" s="100"/>
    </row>
    <row r="11" spans="1:6" ht="25.5" hidden="1" x14ac:dyDescent="0.3">
      <c r="A11" s="12"/>
      <c r="B11" s="25" t="s">
        <v>28</v>
      </c>
      <c r="C11" s="29"/>
      <c r="D11" s="13"/>
      <c r="E11" s="13"/>
      <c r="F11" s="37"/>
    </row>
    <row r="12" spans="1:6" s="4" customFormat="1" hidden="1" x14ac:dyDescent="0.3">
      <c r="A12" s="14"/>
      <c r="B12" s="14" t="s">
        <v>5</v>
      </c>
      <c r="C12" s="18"/>
      <c r="D12" s="18">
        <f>SUM(D11:D11)</f>
        <v>0</v>
      </c>
      <c r="E12" s="18"/>
      <c r="F12" s="14"/>
    </row>
    <row r="13" spans="1:6" x14ac:dyDescent="0.3">
      <c r="A13" s="101" t="s">
        <v>6</v>
      </c>
      <c r="B13" s="101"/>
      <c r="C13" s="101"/>
      <c r="D13" s="101"/>
      <c r="E13" s="101"/>
      <c r="F13" s="101"/>
    </row>
    <row r="14" spans="1:6" s="40" customFormat="1" ht="38.25" x14ac:dyDescent="0.3">
      <c r="A14" s="63" t="s">
        <v>43</v>
      </c>
      <c r="B14" s="54" t="s">
        <v>44</v>
      </c>
      <c r="C14" s="29">
        <v>7102.6</v>
      </c>
      <c r="D14" s="13">
        <v>439</v>
      </c>
      <c r="E14" s="29">
        <f>C14+D14</f>
        <v>7541.6</v>
      </c>
      <c r="F14" s="25" t="s">
        <v>70</v>
      </c>
    </row>
    <row r="15" spans="1:6" s="3" customFormat="1" x14ac:dyDescent="0.3">
      <c r="A15" s="20"/>
      <c r="B15" s="15" t="s">
        <v>5</v>
      </c>
      <c r="C15" s="18"/>
      <c r="D15" s="18">
        <f>SUM(D14:D14)</f>
        <v>439</v>
      </c>
      <c r="E15" s="18"/>
      <c r="F15" s="21"/>
    </row>
    <row r="16" spans="1:6" x14ac:dyDescent="0.3">
      <c r="A16" s="22" t="s">
        <v>20</v>
      </c>
      <c r="B16" s="22"/>
      <c r="C16" s="22"/>
      <c r="D16" s="104" t="s">
        <v>21</v>
      </c>
      <c r="E16" s="105"/>
      <c r="F16" s="106"/>
    </row>
    <row r="17" spans="1:6" x14ac:dyDescent="0.3">
      <c r="A17" s="5"/>
      <c r="B17" s="6"/>
      <c r="C17" s="7"/>
      <c r="D17" s="7"/>
      <c r="E17" s="7"/>
      <c r="F17" s="6"/>
    </row>
    <row r="18" spans="1:6" x14ac:dyDescent="0.3">
      <c r="A18" s="5"/>
      <c r="B18" s="6"/>
      <c r="C18" s="7"/>
      <c r="D18" s="7"/>
      <c r="E18" s="7"/>
      <c r="F18" s="6"/>
    </row>
    <row r="19" spans="1:6" x14ac:dyDescent="0.3">
      <c r="A19" s="5"/>
      <c r="B19" s="6"/>
      <c r="C19" s="7"/>
      <c r="D19" s="7"/>
      <c r="E19" s="7"/>
      <c r="F19" s="6"/>
    </row>
    <row r="20" spans="1:6" x14ac:dyDescent="0.3">
      <c r="A20" s="5"/>
      <c r="B20" s="6"/>
      <c r="C20" s="7"/>
      <c r="D20" s="7"/>
      <c r="E20" s="7"/>
      <c r="F20" s="6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</sheetData>
  <mergeCells count="6">
    <mergeCell ref="D16:F16"/>
    <mergeCell ref="A2:F2"/>
    <mergeCell ref="A5:F5"/>
    <mergeCell ref="A7:F7"/>
    <mergeCell ref="A10:F10"/>
    <mergeCell ref="A13:F13"/>
  </mergeCells>
  <hyperlinks>
    <hyperlink ref="D16" r:id="rId1"/>
    <hyperlink ref="C6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"/>
  <sheetViews>
    <sheetView zoomScale="145" zoomScaleNormal="145" workbookViewId="0">
      <pane ySplit="4" topLeftCell="A5" activePane="bottomLeft" state="frozen"/>
      <selection pane="bottomLeft" activeCell="E18" sqref="E18"/>
    </sheetView>
  </sheetViews>
  <sheetFormatPr defaultRowHeight="16.5" x14ac:dyDescent="0.3"/>
  <cols>
    <col min="1" max="1" width="7.140625" style="1" customWidth="1"/>
    <col min="2" max="2" width="31" style="1" customWidth="1"/>
    <col min="3" max="3" width="13.140625" style="1" customWidth="1"/>
    <col min="4" max="4" width="10.855468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94" t="s">
        <v>10</v>
      </c>
      <c r="B2" s="94"/>
      <c r="C2" s="94"/>
      <c r="D2" s="94"/>
      <c r="E2" s="94"/>
      <c r="F2" s="94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11</v>
      </c>
      <c r="D4" s="9" t="s">
        <v>12</v>
      </c>
      <c r="E4" s="9" t="s">
        <v>13</v>
      </c>
      <c r="F4" s="9" t="s">
        <v>2</v>
      </c>
    </row>
    <row r="5" spans="1:6" x14ac:dyDescent="0.3">
      <c r="A5" s="95" t="s">
        <v>71</v>
      </c>
      <c r="B5" s="96"/>
      <c r="C5" s="96"/>
      <c r="D5" s="96"/>
      <c r="E5" s="96"/>
      <c r="F5" s="97"/>
    </row>
    <row r="6" spans="1:6" x14ac:dyDescent="0.3">
      <c r="A6" s="10" t="s">
        <v>9</v>
      </c>
      <c r="B6" s="11"/>
      <c r="C6" s="23" t="s">
        <v>26</v>
      </c>
      <c r="D6" s="11"/>
      <c r="E6" s="11"/>
      <c r="F6" s="24"/>
    </row>
    <row r="7" spans="1:6" x14ac:dyDescent="0.3">
      <c r="A7" s="98" t="s">
        <v>7</v>
      </c>
      <c r="B7" s="99"/>
      <c r="C7" s="99"/>
      <c r="D7" s="99"/>
      <c r="E7" s="99"/>
      <c r="F7" s="100"/>
    </row>
    <row r="8" spans="1:6" x14ac:dyDescent="0.3">
      <c r="A8" s="12"/>
      <c r="B8" s="65" t="s">
        <v>42</v>
      </c>
      <c r="C8" s="13">
        <v>286096.5</v>
      </c>
      <c r="D8" s="13">
        <v>4539.7</v>
      </c>
      <c r="E8" s="13">
        <f>C8+D8</f>
        <v>290636.2</v>
      </c>
      <c r="F8" s="27"/>
    </row>
    <row r="9" spans="1:6" x14ac:dyDescent="0.3">
      <c r="A9" s="14"/>
      <c r="B9" s="15" t="s">
        <v>5</v>
      </c>
      <c r="C9" s="16"/>
      <c r="D9" s="16">
        <f>SUM(D8:D8)</f>
        <v>4539.7</v>
      </c>
      <c r="E9" s="16"/>
      <c r="F9" s="17"/>
    </row>
    <row r="10" spans="1:6" ht="18.75" hidden="1" customHeight="1" x14ac:dyDescent="0.3">
      <c r="A10" s="98" t="s">
        <v>8</v>
      </c>
      <c r="B10" s="99"/>
      <c r="C10" s="99"/>
      <c r="D10" s="99"/>
      <c r="E10" s="99"/>
      <c r="F10" s="100"/>
    </row>
    <row r="11" spans="1:6" ht="25.5" hidden="1" x14ac:dyDescent="0.3">
      <c r="A11" s="12"/>
      <c r="B11" s="25" t="s">
        <v>28</v>
      </c>
      <c r="C11" s="29"/>
      <c r="D11" s="13"/>
      <c r="E11" s="13"/>
      <c r="F11" s="37"/>
    </row>
    <row r="12" spans="1:6" s="4" customFormat="1" hidden="1" x14ac:dyDescent="0.3">
      <c r="A12" s="14"/>
      <c r="B12" s="14" t="s">
        <v>5</v>
      </c>
      <c r="C12" s="18"/>
      <c r="D12" s="18">
        <f>SUM(D11:D11)</f>
        <v>0</v>
      </c>
      <c r="E12" s="18"/>
      <c r="F12" s="14"/>
    </row>
    <row r="13" spans="1:6" x14ac:dyDescent="0.3">
      <c r="A13" s="101" t="s">
        <v>6</v>
      </c>
      <c r="B13" s="101"/>
      <c r="C13" s="101"/>
      <c r="D13" s="101"/>
      <c r="E13" s="101"/>
      <c r="F13" s="101"/>
    </row>
    <row r="14" spans="1:6" s="40" customFormat="1" ht="39" x14ac:dyDescent="0.3">
      <c r="A14" s="111" t="s">
        <v>58</v>
      </c>
      <c r="B14" s="115" t="s">
        <v>60</v>
      </c>
      <c r="C14" s="107">
        <v>2540</v>
      </c>
      <c r="D14" s="13">
        <v>290</v>
      </c>
      <c r="E14" s="107">
        <f>C14+D14+D15</f>
        <v>3173</v>
      </c>
      <c r="F14" s="64" t="s">
        <v>72</v>
      </c>
    </row>
    <row r="15" spans="1:6" s="40" customFormat="1" ht="38.25" x14ac:dyDescent="0.3">
      <c r="A15" s="112"/>
      <c r="B15" s="116"/>
      <c r="C15" s="108"/>
      <c r="D15" s="13">
        <v>343</v>
      </c>
      <c r="E15" s="108"/>
      <c r="F15" s="25" t="s">
        <v>73</v>
      </c>
    </row>
    <row r="16" spans="1:6" s="40" customFormat="1" ht="30.75" customHeight="1" x14ac:dyDescent="0.3">
      <c r="A16" s="111" t="s">
        <v>3</v>
      </c>
      <c r="B16" s="115" t="s">
        <v>67</v>
      </c>
      <c r="C16" s="107">
        <v>379908.3</v>
      </c>
      <c r="D16" s="58">
        <v>3906.7</v>
      </c>
      <c r="E16" s="107">
        <f>C16+D16+D17</f>
        <v>370266.4</v>
      </c>
      <c r="F16" s="26" t="s">
        <v>75</v>
      </c>
    </row>
    <row r="17" spans="1:6" s="40" customFormat="1" ht="41.25" customHeight="1" x14ac:dyDescent="0.3">
      <c r="A17" s="112"/>
      <c r="B17" s="116"/>
      <c r="C17" s="108"/>
      <c r="D17" s="13">
        <v>-13548.6</v>
      </c>
      <c r="E17" s="108"/>
      <c r="F17" s="117" t="s">
        <v>74</v>
      </c>
    </row>
    <row r="18" spans="1:6" s="40" customFormat="1" ht="40.5" customHeight="1" x14ac:dyDescent="0.3">
      <c r="A18" s="30" t="s">
        <v>14</v>
      </c>
      <c r="B18" s="69" t="s">
        <v>16</v>
      </c>
      <c r="C18" s="29">
        <v>117622.3</v>
      </c>
      <c r="D18" s="13">
        <v>13548.6</v>
      </c>
      <c r="E18" s="29">
        <f>C18+D18</f>
        <v>131170.9</v>
      </c>
      <c r="F18" s="118"/>
    </row>
    <row r="19" spans="1:6" s="3" customFormat="1" x14ac:dyDescent="0.3">
      <c r="A19" s="20"/>
      <c r="B19" s="15" t="s">
        <v>5</v>
      </c>
      <c r="C19" s="18"/>
      <c r="D19" s="18">
        <f>SUM(D14:D18)</f>
        <v>4539.6999999999989</v>
      </c>
      <c r="E19" s="18"/>
      <c r="F19" s="21"/>
    </row>
    <row r="20" spans="1:6" x14ac:dyDescent="0.3">
      <c r="A20" s="22" t="s">
        <v>20</v>
      </c>
      <c r="B20" s="22"/>
      <c r="C20" s="22"/>
      <c r="D20" s="104" t="s">
        <v>21</v>
      </c>
      <c r="E20" s="105"/>
      <c r="F20" s="106"/>
    </row>
    <row r="21" spans="1:6" x14ac:dyDescent="0.3">
      <c r="A21" s="5"/>
      <c r="B21" s="6"/>
      <c r="C21" s="7"/>
      <c r="D21" s="7"/>
      <c r="E21" s="7"/>
      <c r="F21" s="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</sheetData>
  <mergeCells count="15">
    <mergeCell ref="D20:F20"/>
    <mergeCell ref="A14:A15"/>
    <mergeCell ref="B14:B15"/>
    <mergeCell ref="C14:C15"/>
    <mergeCell ref="E14:E15"/>
    <mergeCell ref="F17:F18"/>
    <mergeCell ref="A16:A17"/>
    <mergeCell ref="B16:B17"/>
    <mergeCell ref="C16:C17"/>
    <mergeCell ref="E16:E17"/>
    <mergeCell ref="A2:F2"/>
    <mergeCell ref="A5:F5"/>
    <mergeCell ref="A7:F7"/>
    <mergeCell ref="A10:F10"/>
    <mergeCell ref="A13:F13"/>
  </mergeCells>
  <hyperlinks>
    <hyperlink ref="D20" r:id="rId1"/>
    <hyperlink ref="C6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8"/>
  <sheetViews>
    <sheetView zoomScale="145" zoomScaleNormal="145" workbookViewId="0">
      <pane ySplit="4" topLeftCell="A5" activePane="bottomLeft" state="frozen"/>
      <selection pane="bottomLeft" activeCell="F19" sqref="F19"/>
    </sheetView>
  </sheetViews>
  <sheetFormatPr defaultRowHeight="16.5" x14ac:dyDescent="0.3"/>
  <cols>
    <col min="1" max="1" width="7.140625" style="1" customWidth="1"/>
    <col min="2" max="2" width="31" style="1" customWidth="1"/>
    <col min="3" max="3" width="13.140625" style="1" customWidth="1"/>
    <col min="4" max="4" width="10.85546875" style="1" customWidth="1"/>
    <col min="5" max="5" width="13.5703125" style="1" customWidth="1"/>
    <col min="6" max="6" width="53.5703125" style="1" customWidth="1"/>
    <col min="7" max="16384" width="9.140625" style="1"/>
  </cols>
  <sheetData>
    <row r="2" spans="1:6" x14ac:dyDescent="0.3">
      <c r="A2" s="94" t="s">
        <v>10</v>
      </c>
      <c r="B2" s="94"/>
      <c r="C2" s="94"/>
      <c r="D2" s="94"/>
      <c r="E2" s="94"/>
      <c r="F2" s="94"/>
    </row>
    <row r="3" spans="1:6" ht="15.75" customHeight="1" x14ac:dyDescent="0.3">
      <c r="A3" s="8"/>
      <c r="B3" s="8"/>
      <c r="C3" s="8"/>
      <c r="D3" s="8"/>
      <c r="E3" s="8"/>
      <c r="F3" s="8"/>
    </row>
    <row r="4" spans="1:6" s="2" customFormat="1" ht="25.5" x14ac:dyDescent="0.3">
      <c r="A4" s="9" t="s">
        <v>0</v>
      </c>
      <c r="B4" s="9" t="s">
        <v>1</v>
      </c>
      <c r="C4" s="9" t="s">
        <v>11</v>
      </c>
      <c r="D4" s="9" t="s">
        <v>12</v>
      </c>
      <c r="E4" s="9" t="s">
        <v>13</v>
      </c>
      <c r="F4" s="9" t="s">
        <v>2</v>
      </c>
    </row>
    <row r="5" spans="1:6" x14ac:dyDescent="0.3">
      <c r="A5" s="95" t="s">
        <v>76</v>
      </c>
      <c r="B5" s="96"/>
      <c r="C5" s="96"/>
      <c r="D5" s="96"/>
      <c r="E5" s="96"/>
      <c r="F5" s="97"/>
    </row>
    <row r="6" spans="1:6" x14ac:dyDescent="0.3">
      <c r="A6" s="10" t="s">
        <v>9</v>
      </c>
      <c r="B6" s="11"/>
      <c r="C6" s="23" t="s">
        <v>26</v>
      </c>
      <c r="D6" s="11"/>
      <c r="E6" s="11"/>
      <c r="F6" s="24"/>
    </row>
    <row r="7" spans="1:6" x14ac:dyDescent="0.3">
      <c r="A7" s="98" t="s">
        <v>7</v>
      </c>
      <c r="B7" s="99"/>
      <c r="C7" s="99"/>
      <c r="D7" s="99"/>
      <c r="E7" s="99"/>
      <c r="F7" s="100"/>
    </row>
    <row r="8" spans="1:6" x14ac:dyDescent="0.3">
      <c r="A8" s="12"/>
      <c r="B8" s="76" t="s">
        <v>77</v>
      </c>
      <c r="C8" s="13">
        <v>14038.2</v>
      </c>
      <c r="D8" s="13">
        <v>1072.2</v>
      </c>
      <c r="E8" s="13">
        <f>C8+D8</f>
        <v>15110.400000000001</v>
      </c>
      <c r="F8" s="119" t="s">
        <v>79</v>
      </c>
    </row>
    <row r="9" spans="1:6" x14ac:dyDescent="0.3">
      <c r="A9" s="12"/>
      <c r="B9" s="76" t="s">
        <v>78</v>
      </c>
      <c r="C9" s="13">
        <v>722.2</v>
      </c>
      <c r="D9" s="13">
        <v>2977.8</v>
      </c>
      <c r="E9" s="13">
        <f>C9+D9</f>
        <v>3700</v>
      </c>
      <c r="F9" s="120"/>
    </row>
    <row r="10" spans="1:6" x14ac:dyDescent="0.3">
      <c r="A10" s="14"/>
      <c r="B10" s="15" t="s">
        <v>5</v>
      </c>
      <c r="C10" s="16"/>
      <c r="D10" s="16">
        <f>SUM(D8:D9)</f>
        <v>4050</v>
      </c>
      <c r="E10" s="16"/>
      <c r="F10" s="17"/>
    </row>
    <row r="11" spans="1:6" ht="18.75" hidden="1" customHeight="1" x14ac:dyDescent="0.3">
      <c r="A11" s="98" t="s">
        <v>8</v>
      </c>
      <c r="B11" s="99"/>
      <c r="C11" s="99"/>
      <c r="D11" s="99"/>
      <c r="E11" s="99"/>
      <c r="F11" s="100"/>
    </row>
    <row r="12" spans="1:6" ht="25.5" hidden="1" x14ac:dyDescent="0.3">
      <c r="A12" s="12"/>
      <c r="B12" s="25" t="s">
        <v>28</v>
      </c>
      <c r="C12" s="29"/>
      <c r="D12" s="13"/>
      <c r="E12" s="13"/>
      <c r="F12" s="37"/>
    </row>
    <row r="13" spans="1:6" s="4" customFormat="1" hidden="1" x14ac:dyDescent="0.3">
      <c r="A13" s="14"/>
      <c r="B13" s="14" t="s">
        <v>5</v>
      </c>
      <c r="C13" s="18"/>
      <c r="D13" s="18">
        <f>SUM(D12:D12)</f>
        <v>0</v>
      </c>
      <c r="E13" s="18"/>
      <c r="F13" s="14"/>
    </row>
    <row r="14" spans="1:6" x14ac:dyDescent="0.3">
      <c r="A14" s="101" t="s">
        <v>6</v>
      </c>
      <c r="B14" s="101"/>
      <c r="C14" s="101"/>
      <c r="D14" s="101"/>
      <c r="E14" s="101"/>
      <c r="F14" s="101"/>
    </row>
    <row r="15" spans="1:6" s="40" customFormat="1" ht="18.75" customHeight="1" x14ac:dyDescent="0.3">
      <c r="A15" s="111" t="s">
        <v>3</v>
      </c>
      <c r="B15" s="115" t="s">
        <v>67</v>
      </c>
      <c r="C15" s="107">
        <v>371023.1</v>
      </c>
      <c r="D15" s="58">
        <v>-9268</v>
      </c>
      <c r="E15" s="107">
        <v>392621.1</v>
      </c>
      <c r="F15" s="27" t="s">
        <v>82</v>
      </c>
    </row>
    <row r="16" spans="1:6" s="40" customFormat="1" ht="51" x14ac:dyDescent="0.3">
      <c r="A16" s="112"/>
      <c r="B16" s="116"/>
      <c r="C16" s="108"/>
      <c r="D16" s="13">
        <v>30866</v>
      </c>
      <c r="E16" s="108"/>
      <c r="F16" s="27" t="s">
        <v>84</v>
      </c>
    </row>
    <row r="17" spans="1:6" s="40" customFormat="1" ht="41.25" customHeight="1" x14ac:dyDescent="0.3">
      <c r="A17" s="67" t="s">
        <v>15</v>
      </c>
      <c r="B17" s="47" t="s">
        <v>17</v>
      </c>
      <c r="C17" s="66">
        <v>43544.9</v>
      </c>
      <c r="D17" s="13">
        <f>1105.4+130.4</f>
        <v>1235.8000000000002</v>
      </c>
      <c r="E17" s="66">
        <v>44780.7</v>
      </c>
      <c r="F17" s="27" t="s">
        <v>81</v>
      </c>
    </row>
    <row r="18" spans="1:6" s="40" customFormat="1" ht="51.75" customHeight="1" x14ac:dyDescent="0.3">
      <c r="A18" s="111" t="s">
        <v>14</v>
      </c>
      <c r="B18" s="115" t="s">
        <v>16</v>
      </c>
      <c r="C18" s="107">
        <v>130408.6</v>
      </c>
      <c r="D18" s="13">
        <v>-23000</v>
      </c>
      <c r="E18" s="107">
        <v>111624.8</v>
      </c>
      <c r="F18" s="27" t="s">
        <v>80</v>
      </c>
    </row>
    <row r="19" spans="1:6" s="40" customFormat="1" ht="51.75" x14ac:dyDescent="0.3">
      <c r="A19" s="112"/>
      <c r="B19" s="116"/>
      <c r="C19" s="108"/>
      <c r="D19" s="13">
        <v>4216.2</v>
      </c>
      <c r="E19" s="108"/>
      <c r="F19" s="68" t="s">
        <v>83</v>
      </c>
    </row>
    <row r="20" spans="1:6" s="3" customFormat="1" x14ac:dyDescent="0.3">
      <c r="A20" s="20"/>
      <c r="B20" s="15" t="s">
        <v>5</v>
      </c>
      <c r="C20" s="18"/>
      <c r="D20" s="18">
        <f>SUM(D15:D19)</f>
        <v>4049.9999999999991</v>
      </c>
      <c r="E20" s="18"/>
      <c r="F20" s="21"/>
    </row>
    <row r="21" spans="1:6" x14ac:dyDescent="0.3">
      <c r="A21" s="22" t="s">
        <v>20</v>
      </c>
      <c r="B21" s="22"/>
      <c r="C21" s="22"/>
      <c r="D21" s="104" t="s">
        <v>21</v>
      </c>
      <c r="E21" s="105"/>
      <c r="F21" s="106"/>
    </row>
    <row r="22" spans="1:6" x14ac:dyDescent="0.3">
      <c r="A22" s="5"/>
      <c r="B22" s="6"/>
      <c r="C22" s="7"/>
      <c r="D22" s="7"/>
      <c r="E22" s="7"/>
      <c r="F22" s="6"/>
    </row>
    <row r="23" spans="1:6" x14ac:dyDescent="0.3">
      <c r="A23" s="5"/>
      <c r="B23" s="6"/>
      <c r="C23" s="7"/>
      <c r="D23" s="7"/>
      <c r="E23" s="7"/>
      <c r="F23" s="6"/>
    </row>
    <row r="24" spans="1:6" x14ac:dyDescent="0.3">
      <c r="A24" s="5"/>
      <c r="B24" s="6"/>
      <c r="C24" s="7"/>
      <c r="D24" s="7"/>
      <c r="E24" s="7"/>
      <c r="F24" s="6"/>
    </row>
    <row r="25" spans="1:6" x14ac:dyDescent="0.3">
      <c r="A25" s="5"/>
      <c r="B25" s="6"/>
      <c r="C25" s="7"/>
      <c r="D25" s="7"/>
      <c r="E25" s="7"/>
      <c r="F25" s="6"/>
    </row>
    <row r="26" spans="1:6" x14ac:dyDescent="0.3">
      <c r="A26" s="5"/>
      <c r="B26" s="6"/>
      <c r="C26" s="7"/>
      <c r="D26" s="7"/>
      <c r="E26" s="7"/>
      <c r="F26" s="6"/>
    </row>
    <row r="27" spans="1:6" x14ac:dyDescent="0.3">
      <c r="A27" s="5"/>
      <c r="B27" s="6"/>
      <c r="C27" s="7"/>
      <c r="D27" s="7"/>
      <c r="E27" s="7"/>
      <c r="F27" s="6"/>
    </row>
    <row r="28" spans="1:6" x14ac:dyDescent="0.3">
      <c r="A28" s="5"/>
      <c r="B28" s="6"/>
      <c r="C28" s="7"/>
      <c r="D28" s="7"/>
      <c r="E28" s="7"/>
      <c r="F28" s="6"/>
    </row>
  </sheetData>
  <mergeCells count="15">
    <mergeCell ref="D21:F21"/>
    <mergeCell ref="C18:C19"/>
    <mergeCell ref="E18:E19"/>
    <mergeCell ref="B18:B19"/>
    <mergeCell ref="A2:F2"/>
    <mergeCell ref="A5:F5"/>
    <mergeCell ref="A7:F7"/>
    <mergeCell ref="A11:F11"/>
    <mergeCell ref="A14:F14"/>
    <mergeCell ref="F8:F9"/>
    <mergeCell ref="A18:A19"/>
    <mergeCell ref="A15:A16"/>
    <mergeCell ref="B15:B16"/>
    <mergeCell ref="C15:C16"/>
    <mergeCell ref="E15:E16"/>
  </mergeCells>
  <hyperlinks>
    <hyperlink ref="D21" r:id="rId1"/>
    <hyperlink ref="C6" r:id="rId2"/>
  </hyperlinks>
  <pageMargins left="0.31496062992125984" right="0.23622047244094491" top="0.43307086614173229" bottom="0.43307086614173229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№292-01 от 26.01.16г.</vt:lpstr>
      <vt:lpstr>№296-01 от 26.02.16г.</vt:lpstr>
      <vt:lpstr>№303-01 от 30.03.16г.</vt:lpstr>
      <vt:lpstr>№313-01 от 27.04.16г.</vt:lpstr>
      <vt:lpstr>№322-01 от 25.05.16г.</vt:lpstr>
      <vt:lpstr>№332-01 от 29.06.16г.</vt:lpstr>
      <vt:lpstr>№340-01 от 25.07.16г.</vt:lpstr>
      <vt:lpstr>№343-01 от 17.08.16г.</vt:lpstr>
      <vt:lpstr>№360-01 от 26.10.16г.</vt:lpstr>
      <vt:lpstr>№375-01 от 23.11.16г.</vt:lpstr>
      <vt:lpstr>№376-01 от 05.12.16г.</vt:lpstr>
      <vt:lpstr>№378-01 от 21.12.16г.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gajdukovalv</dc:creator>
  <cp:lastModifiedBy>admin</cp:lastModifiedBy>
  <cp:lastPrinted>2016-12-05T10:24:25Z</cp:lastPrinted>
  <dcterms:created xsi:type="dcterms:W3CDTF">2014-01-21T11:06:29Z</dcterms:created>
  <dcterms:modified xsi:type="dcterms:W3CDTF">2017-01-10T08:03:33Z</dcterms:modified>
</cp:coreProperties>
</file>